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2842a249bd8544e4" /></Relationships>
</file>

<file path=xl/workbook.xml><?xml version="1.0" encoding="utf-8"?>
<workbook xmlns="http://schemas.openxmlformats.org/spreadsheetml/2006/main" xmlns:r="http://schemas.openxmlformats.org/officeDocument/2006/relationships">
  <sheets>
    <sheet name="Dashboard" sheetId="1" r:id="R79d25b5029da4179"/>
    <sheet name="Catalog" sheetId="2" r:id="R4c3ecccee050450d"/>
    <sheet name="galko Source List" sheetId="3" r:id="R9ae29ef1aa1149ba"/>
    <sheet name="Research Log" sheetId="4" r:id="Rd2d1675c46324b45"/>
    <sheet name="Data Dictionary" sheetId="5" r:id="R487c77f659e64f12"/>
  </sheets>
  <definedNames>
    <definedName name="_xlnm._FilterDatabase" localSheetId="1" hidden="1">'Catalog'!$A$1:$AF$11</definedName>
  </definedNames>
</workbook>
</file>

<file path=xl/sharedStrings.xml><?xml version="1.0" encoding="utf-8"?>
<x:sst xmlns:x="http://schemas.openxmlformats.org/spreadsheetml/2006/main">
  <x:si>
    <x:t xml:space="preserve">Amazing Spider-Man #328 Homage Catalog</x:t>
  </x:si>
  <x:si>
    <x:t xml:space="preserve">Metric</x:t>
  </x:si>
  <x:si>
    <x:t xml:space="preserve">Value</x:t>
  </x:si>
  <x:si>
    <x:t xml:space="preserve">Total records</x:t>
  </x:si>
  <x:si>
    <x:t xml:space="preserve">Verified</x:t>
  </x:si>
  <x:si>
    <x:t xml:space="preserve">Partial</x:t>
  </x:si>
  <x:si>
    <x:t xml:space="preserve">Needs Review</x:t>
  </x:si>
  <x:si>
    <x:t xml:space="preserve">Website visible</x:t>
  </x:si>
  <x:si>
    <x:t xml:space="preserve">Hidden research records</x:t>
  </x:si>
  <x:si>
    <x:t xml:space="preserve">Published</x:t>
  </x:si>
  <x:si>
    <x:t xml:space="preserve">Solicited / Upcoming</x:t>
  </x:si>
  <x:si>
    <x:t xml:space="preserve">Direct homages</x:t>
  </x:si>
  <x:si>
    <x:t xml:space="preserve">Parody / character-swap homages</x:t>
  </x:si>
  <x:si>
    <x:t xml:space="preserve">Retailer exclusives</x:t>
  </x:si>
  <x:si>
    <x:t xml:space="preserve">New deep-search records (Oct 2026)</x:t>
  </x:si>
  <x:si>
    <x:t xml:space="preserve">% Verified</x:t>
  </x:si>
  <x:si>
    <x:t xml:space="preserve">Catalog ID</x:t>
  </x:si>
  <x:si>
    <x:t xml:space="preserve">Title</x:t>
  </x:si>
  <x:si>
    <x:t xml:space="preserve">Issue</x:t>
  </x:si>
  <x:si>
    <x:t xml:space="preserve">Year</x:t>
  </x:si>
  <x:si>
    <x:t xml:space="preserve">Publisher</x:t>
  </x:si>
  <x:si>
    <x:t xml:space="preserve">Cover Artist</x:t>
  </x:si>
  <x:si>
    <x:t xml:space="preserve">Variant/Edition</x:t>
  </x:si>
  <x:si>
    <x:t xml:space="preserve">Homage Target</x:t>
  </x:si>
  <x:si>
    <x:t xml:space="preserve">Homage Type</x:t>
  </x:si>
  <x:si>
    <x:t xml:space="preserve">Subject/Character</x:t>
  </x:si>
  <x:si>
    <x:t xml:space="preserve">Exclusive/Retailer</x:t>
  </x:si>
  <x:si>
    <x:t xml:space="preserve">Convention/Event</x:t>
  </x:si>
  <x:si>
    <x:t xml:space="preserve">Print Run/Ratio</x:t>
  </x:si>
  <x:si>
    <x:t xml:space="preserve">Format/Finish</x:t>
  </x:si>
  <x:si>
    <x:t xml:space="preserve">Country/Language</x:t>
  </x:si>
  <x:si>
    <x:t xml:space="preserve">Release Date</x:t>
  </x:si>
  <x:si>
    <x:t xml:space="preserve">Ownership</x:t>
  </x:si>
  <x:si>
    <x:t xml:space="preserve">Ownership Evidence</x:t>
  </x:si>
  <x:si>
    <x:t xml:space="preserve">Website Visibility</x:t>
  </x:si>
  <x:si>
    <x:t xml:space="preserve">Website Slug</x:t>
  </x:si>
  <x:si>
    <x:t xml:space="preserve">Website Title</x:t>
  </x:si>
  <x:si>
    <x:t xml:space="preserve">Short Description</x:t>
  </x:si>
  <x:si>
    <x:t xml:space="preserve">Lineage/Reference Notes</x:t>
  </x:si>
  <x:si>
    <x:t xml:space="preserve">Collector Notes</x:t>
  </x:si>
  <x:si>
    <x:t xml:space="preserve">Verification Status</x:t>
  </x:si>
  <x:si>
    <x:t xml:space="preserve">Primary Source URL</x:t>
  </x:si>
  <x:si>
    <x:t xml:space="preserve">Secondary Source URL</x:t>
  </x:si>
  <x:si>
    <x:t xml:space="preserve">Cover Image Source URL</x:t>
  </x:si>
  <x:si>
    <x:t xml:space="preserve">Image Filename</x:t>
  </x:si>
  <x:si>
    <x:t xml:space="preserve">Artist Instagram</x:t>
  </x:si>
  <x:si>
    <x:t xml:space="preserve">Publication Status</x:t>
  </x:si>
  <x:si>
    <x:t xml:space="preserve">Research Added</x:t>
  </x:si>
  <x:si>
    <x:t xml:space="preserve">#</x:t>
  </x:si>
  <x:si>
    <x:t xml:space="preserve">galko card (as listed)</x:t>
  </x:si>
  <x:si>
    <x:t xml:space="preserve">LCG release date</x:t>
  </x:si>
  <x:si>
    <x:t xml:space="preserve">LCG URL</x:t>
  </x:si>
  <x:si>
    <x:t xml:space="preserve">Disposition in this catalog</x:t>
  </x:si>
  <x:si>
    <x:t xml:space="preserve">The Amazing Spider-Man #328</x:t>
  </x:si>
  <x:si>
    <x:t xml:space="preserve">1989-11-14</x:t>
  </x:si>
  <x:si>
    <x:t xml:space="preserve">https://leagueofcomicgeeks.com/comic/4849873/the-amazing-spider-man-328</x:t>
  </x:si>
  <x:si>
    <x:t xml:space="preserve">Excluded – original</x:t>
  </x:si>
  <x:si>
    <x:t xml:space="preserve">ASM #328 Newsstand Edition</x:t>
  </x:si>
  <x:si>
    <x:t xml:space="preserve">https://leagueofcomicgeeks.com/comic/4849873/the-amazing-spider-man-328?variant=6421155</x:t>
  </x:si>
  <x:si>
    <x:t xml:space="preserve">Excluded – edition of original</x:t>
  </x:si>
  <x:si>
    <x:t xml:space="preserve">ASM (2014) #9 Ryan Stegman Rocket Raccoon and Groot Variant</x:t>
  </x:si>
  <x:si>
    <x:t xml:space="preserve">2014-11-05</x:t>
  </x:si>
  <x:si>
    <x:t xml:space="preserve">https://leagueofcomicgeeks.com/comic/8314287/the-amazing-spider-man-9?variant=8124348</x:t>
  </x:si>
  <x:si>
    <x:t xml:space="preserve">CL-ASM328-0001</x:t>
  </x:si>
  <x:si>
    <x:t xml:space="preserve">Secret Wars #1 Fantastico Gerardo Sandoval Black &amp; White Variant</x:t>
  </x:si>
  <x:si>
    <x:t xml:space="preserve">2015-05-06</x:t>
  </x:si>
  <x:si>
    <x:t xml:space="preserve">https://leagueofcomicgeeks.com/comic/3861962/secret-wars-1?variant=6475843</x:t>
  </x:si>
  <x:si>
    <x:t xml:space="preserve">Consolidated into CL-ASM328-0002</x:t>
  </x:si>
  <x:si>
    <x:t xml:space="preserve">Secret Wars #1 Fantastico Gerardo Sandoval Variant</x:t>
  </x:si>
  <x:si>
    <x:t xml:space="preserve">https://leagueofcomicgeeks.com/comic/3861962/secret-wars-1?variant=5760346</x:t>
  </x:si>
  <x:si>
    <x:t xml:space="preserve">CL-ASM328-0002</x:t>
  </x:si>
  <x:si>
    <x:t xml:space="preserve">Champions #1 Fan Expo Land Variant</x:t>
  </x:si>
  <x:si>
    <x:t xml:space="preserve">2016-10-05</x:t>
  </x:si>
  <x:si>
    <x:t xml:space="preserve">https://leagueofcomicgeeks.com/comic/9218425/champions-1?variant=2942047</x:t>
  </x:si>
  <x:si>
    <x:t xml:space="preserve">CL-ASM328-0003</x:t>
  </x:si>
  <x:si>
    <x:t xml:space="preserve">King in Black #1 Comic Kingdom of Canada Philip Tan Variant</x:t>
  </x:si>
  <x:si>
    <x:t xml:space="preserve">2020-12-02</x:t>
  </x:si>
  <x:si>
    <x:t xml:space="preserve">https://leagueofcomicgeeks.com/comic/9315323/king-in-black-1?variant=3710468</x:t>
  </x:si>
  <x:si>
    <x:t xml:space="preserve">CL-ASM328-0004</x:t>
  </x:si>
  <x:si>
    <x:t xml:space="preserve">King in Black #1 Comic Kingdom of Canada Philip Tan Virgin Variant</x:t>
  </x:si>
  <x:si>
    <x:t xml:space="preserve">https://leagueofcomicgeeks.com/comic/9315323/king-in-black-1?variant=5141297</x:t>
  </x:si>
  <x:si>
    <x:t xml:space="preserve">Consolidated into CL-ASM328-0004</x:t>
  </x:si>
  <x:si>
    <x:t xml:space="preserve">Vampirella #17 1:7 Robson Homage Incentive</x:t>
  </x:si>
  <x:si>
    <x:t xml:space="preserve">2021-02-10</x:t>
  </x:si>
  <x:si>
    <x:t xml:space="preserve">https://leagueofcomicgeeks.com/comic/7085879/vampirella-17?variant=2010571</x:t>
  </x:si>
  <x:si>
    <x:t xml:space="preserve">CL-ASM328-0005</x:t>
  </x:si>
  <x:si>
    <x:t xml:space="preserve">Vampirella #17 1:25 Robson B&amp;W FOC Variant</x:t>
  </x:si>
  <x:si>
    <x:t xml:space="preserve">https://leagueofcomicgeeks.com/comic/7085879/vampirella-17?variant=1042518</x:t>
  </x:si>
  <x:si>
    <x:t xml:space="preserve">Consolidated into CL-ASM328-0005</x:t>
  </x:si>
  <x:si>
    <x:t xml:space="preserve">Vampirella #17 Robson Homage Limited Virgin Cover</x:t>
  </x:si>
  <x:si>
    <x:t xml:space="preserve">https://leagueofcomicgeeks.com/comic/7085879/vampirella-17?variant=6488373</x:t>
  </x:si>
  <x:si>
    <x:t xml:space="preserve">The Immortal Hulk #49 Bennett Homage Variant</x:t>
  </x:si>
  <x:si>
    <x:t xml:space="preserve">2021-08-04</x:t>
  </x:si>
  <x:si>
    <x:t xml:space="preserve">https://leagueofcomicgeeks.com/comic/4746410/the-immortal-hulk-49?variant=9906486</x:t>
  </x:si>
  <x:si>
    <x:t xml:space="preserve">CL-ASM328-0006</x:t>
  </x:si>
  <x:si>
    <x:t xml:space="preserve">Venom: Separation Anxiety #3 Paulo Siqueira Homage Variant</x:t>
  </x:si>
  <x:si>
    <x:t xml:space="preserve">2024-07-24</x:t>
  </x:si>
  <x:si>
    <x:t xml:space="preserve">https://leagueofcomicgeeks.com/comic/6142152/venom-separation-anxiety-3?variant=3434064</x:t>
  </x:si>
  <x:si>
    <x:t xml:space="preserve">CL-ASM328-0007</x:t>
  </x:si>
  <x:si>
    <x:t xml:space="preserve">Slaughter Otter #3 Cover C Troy Dongarra Variant</x:t>
  </x:si>
  <x:si>
    <x:t xml:space="preserve">2025-05-28</x:t>
  </x:si>
  <x:si>
    <x:t xml:space="preserve">https://leagueofcomicgeeks.com/comic/2540814/slaughter-otter-3?variant=3259483</x:t>
  </x:si>
  <x:si>
    <x:t xml:space="preserve">CL-ASM328-0008</x:t>
  </x:si>
  <x:si>
    <x:t xml:space="preserve">Junk Punch #1 Ryan G. Browne Variant</x:t>
  </x:si>
  <x:si>
    <x:t xml:space="preserve">2026-06-03</x:t>
  </x:si>
  <x:si>
    <x:t xml:space="preserve">https://leagueofcomicgeeks.com/comic/6614616/junk-punch-1?variant=8048861</x:t>
  </x:si>
  <x:si>
    <x:t xml:space="preserve">CL-ASM328-0009</x:t>
  </x:si>
  <x:si>
    <x:t xml:space="preserve">Items on galko list</x:t>
  </x:si>
  <x:si>
    <x:t xml:space="preserve">Represented in Catalog (own row or consolidated)</x:t>
  </x:si>
  <x:si>
    <x:t xml:space="preserve">Excluded (originals / reprints / reused art)</x:t>
  </x:si>
  <x:si>
    <x:t xml:space="preserve">Candidate</x:t>
  </x:si>
  <x:si>
    <x:t xml:space="preserve">Decision</x:t>
  </x:si>
  <x:si>
    <x:t xml:space="preserve">Reason</x:t>
  </x:si>
  <x:si>
    <x:t xml:space="preserve">Best Source</x:t>
  </x:si>
  <x:si>
    <x:t xml:space="preserve">Follow-up</x:t>
  </x:si>
  <x:si>
    <x:t xml:space="preserve">galko LCG list 9909 (15 items)</x:t>
  </x:si>
  <x:si>
    <x:t xml:space="preserve">Source</x:t>
  </x:si>
  <x:si>
    <x:t xml:space="preserve">User-supplied PDF print (Oct 13, 2026); all items itemized on the 'galko Source List' tab.</x:t>
  </x:si>
  <x:si>
    <x:t xml:space="preserve">https://leagueofcomicgeeks.com/profile/galko/lists/9909/cover-homage-the-amazing-spider-man-328</x:t>
  </x:si>
  <x:si>
    <x:t xml:space="preserve">ASM #328 (1990) direct and Newsstand</x:t>
  </x:si>
  <x:si>
    <x:t xml:space="preserve">Excluded</x:t>
  </x:si>
  <x:si>
    <x:t xml:space="preserve">Original issue and its edition.</x:t>
  </x:si>
  <x:si>
    <x:t xml:space="preserve">Whatnot SDCC Spider-Man blind bag – 'Amazing Spider-Man 328 foil variant 1 of 800'</x:t>
  </x:si>
  <x:si>
    <x:t xml:space="preserve">Watchlist</x:t>
  </x:si>
  <x:si>
    <x:t xml:space="preserve">Resale listing; unclear whether it's a new homage or a foil reprint.</x:t>
  </x:si>
  <x:si>
    <x:t xml:space="preserve">https://picclick.com/Popular/amazing-spiderman-328</x:t>
  </x:si>
  <x:si>
    <x:t xml:space="preserve">Identify the book.</x:t>
  </x:si>
  <x:si>
    <x:t xml:space="preserve">Mark Spears Monsters #2 (Keenspot)</x:t>
  </x:si>
  <x:si>
    <x:t xml:space="preserve">Surfaced alongside ASM #328 in resale searches; homage target unconfirmed.</x:t>
  </x:si>
  <x:si>
    <x:t xml:space="preserve">Check cover.</x:t>
  </x:si>
  <x:si>
    <x:t xml:space="preserve">Retailer/database sweep ('ASM 328 homage')</x:t>
  </x:si>
  <x:si>
    <x:t xml:space="preserve">Searched</x:t>
  </x:si>
  <x:si>
    <x:t xml:space="preserve">No further confirmed homages; cbishop's index has no ASM #328 list.</x:t>
  </x:si>
  <x:si>
    <x:t xml:space="preserve">https://comicvine.gamespot.com/profile/cbishop/lists/homages-master-list/39411/</x:t>
  </x:si>
  <x:si>
    <x:t xml:space="preserve">Spider-Man: Incursions #1 Cover D 'TBA (Homage, 1:25)' – Dec 2026</x:t>
  </x:si>
  <x:si>
    <x:t xml:space="preserve">Watchlist (upcoming)</x:t>
  </x:si>
  <x:si>
    <x:t xml:space="preserve">Marvel solicited a homage cover without naming its target.</x:t>
  </x:si>
  <x:si>
    <x:t xml:space="preserve">https://bleedingcool.com/comics/marvel-comics-official-full-december-2026-solicits-and-solicitations/</x:t>
  </x:si>
  <x:si>
    <x:t xml:space="preserve">Check on cover reveal.</x:t>
  </x:si>
  <x:si>
    <x:t xml:space="preserve">Amazing Spider-Man: Symbie #1 Cover C 'TBA (Homage)' – Dec 2026</x:t>
  </x:si>
  <x:si>
    <x:t xml:space="preserve">Homage cover solicited; target unrevealed.</x:t>
  </x:si>
  <x:si>
    <x:t xml:space="preserve">Upcoming-homage sweep (Oct 20, 2026)</x:t>
  </x:si>
  <x:si>
    <x:t xml:space="preserve">No confirmed upcoming homage of this cover found in Marvel Nov–Dec 2026 solicits or retailer pre-orders.</x:t>
  </x:si>
  <x:si>
    <x:t xml:space="preserve">Field</x:t>
  </x:si>
  <x:si>
    <x:t xml:space="preserve">Description</x:t>
  </x:si>
  <x:si>
    <x:t xml:space="preserve">Allowed values / example</x:t>
  </x:si>
</x:sst>
</file>

<file path=xl/styles.xml><?xml version="1.0" encoding="utf-8"?>
<x:styleSheet xmlns:x="http://schemas.openxmlformats.org/spreadsheetml/2006/main">
  <x:numFmts count="5">
    <x:numFmt numFmtId="164" formatCode="General"/>
    <x:numFmt numFmtId="165" formatCode="General"/>
    <x:numFmt numFmtId="166" formatCode="0%"/>
    <x:numFmt numFmtId="200" formatCode="0"/>
    <x:numFmt numFmtId="201" formatCode="yyyy-mm-dd"/>
  </x:numFmts>
  <x:fonts count="13">
    <x:font>
      <x:sz val="11"/>
      <x:color theme="1"/>
      <x:name val="Calibri"/>
      <x:family val="2"/>
    </x:font>
    <x:font>
      <x:sz val="10"/>
      <x:name val="Arial"/>
    </x:font>
    <x:font>
      <x:sz val="10"/>
      <x:name val="Arial"/>
    </x:font>
    <x:font>
      <x:sz val="10"/>
      <x:name val="Arial"/>
    </x:font>
    <x:font>
      <x:b/>
      <x:sz val="16"/>
      <x:color rgb="FF1F2A44"/>
      <x:name val="Arial"/>
    </x:font>
    <x:font>
      <x:i/>
      <x:sz val="10"/>
      <x:color rgb="FF555555"/>
      <x:name val="Arial"/>
    </x:font>
    <x:font>
      <x:sz val="9"/>
      <x:color rgb="FF888888"/>
      <x:name val="Arial"/>
    </x:font>
    <x:font>
      <x:b/>
      <x:sz val="10"/>
      <x:color rgb="FFFFFFFF"/>
      <x:name val="Arial"/>
    </x:font>
    <x:font>
      <x:sz val="11"/>
      <x:name val="Arial"/>
    </x:font>
    <x:font>
      <x:b/>
      <x:sz val="11"/>
      <x:name val="Arial"/>
    </x:font>
    <x:font>
      <x:b/>
      <x:sz val="12"/>
      <x:color rgb="FF1F2A44"/>
      <x:name val="Arial"/>
    </x:font>
    <x:font>
      <x:sz val="10"/>
      <x:name val="Arial"/>
    </x:font>
    <x:font>
      <x:u val="single"/>
      <x:sz val="10"/>
      <x:color rgb="FF1F4E9E"/>
      <x:name val="Arial"/>
    </x:font>
  </x:fonts>
  <x:fills count="5">
    <x:fill>
      <x:patternFill patternType="none"/>
    </x:fill>
    <x:fill>
      <x:patternFill patternType="gray125"/>
    </x:fill>
    <x:fill>
      <x:patternFill patternType="solid">
        <x:fgColor rgb="FF1F2A44"/>
      </x:patternFill>
    </x:fill>
    <x:fill>
      <x:patternFill patternType="solid">
        <x:fgColor rgb="FFFFF2CC"/>
      </x:patternFill>
    </x:fill>
    <x:fill>
      <x:patternFill patternType="solid">
        <x:fgColor rgb="FFEDEDED"/>
      </x:patternFill>
    </x:fill>
  </x:fills>
  <x:borders count="2">
    <x:border diagonalUp="0" diagonalDown="0">
      <x:left/>
      <x:right/>
      <x:top/>
      <x:bottom/>
      <x:diagonal/>
    </x:border>
    <x:border diagonalUp="0" diagonalDown="0">
      <x:left/>
      <x:right/>
      <x:top/>
      <x:bottom style="thin">
        <x:color rgb="FFD0D4DC"/>
      </x:bottom>
      <x:diagonal/>
    </x:border>
  </x:borders>
  <x:cellStyleXfs count="20">
    <x:xf numFmtId="164" fontId="0" fillId="0" borderId="0" applyFont="1" applyBorder="1" applyAlignment="1" applyProtection="1">
      <x:alignment horizontal="general" vertical="bottom" wrapText="0" shrinkToFit="0"/>
      <x:protection locked="1" hidden="0"/>
    </x:xf>
    <x:xf numFmtId="0" fontId="1" fillId="0" borderId="0" applyFont="1" applyBorder="0" applyAlignment="0" applyProtection="0"/>
    <x:xf numFmtId="0" fontId="1" fillId="0" borderId="0" applyFont="1" applyBorder="0" applyAlignment="0" applyProtection="0"/>
    <x:xf numFmtId="0" fontId="2" fillId="0" borderId="0" applyFont="1" applyBorder="0" applyAlignment="0" applyProtection="0"/>
    <x:xf numFmtId="0" fontId="2"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43" fontId="1" fillId="0" borderId="0" applyFont="1" applyBorder="0" applyAlignment="0" applyProtection="0"/>
    <x:xf numFmtId="41" fontId="1" fillId="0" borderId="0" applyFont="1" applyBorder="0" applyAlignment="0" applyProtection="0"/>
    <x:xf numFmtId="44" fontId="1" fillId="0" borderId="0" applyFont="1" applyBorder="0" applyAlignment="0" applyProtection="0"/>
    <x:xf numFmtId="42" fontId="1" fillId="0" borderId="0" applyFont="1" applyBorder="0" applyAlignment="0" applyProtection="0"/>
    <x:xf numFmtId="9" fontId="1" fillId="0" borderId="0" applyFont="1" applyBorder="0" applyAlignment="0" applyProtection="0"/>
  </x:cellStyleXfs>
  <x:cellXfs count="35">
    <x:xf numFmtId="164" fontId="0" fillId="0" borderId="0" xfId="0" applyFont="0" applyBorder="0" applyAlignment="0" applyProtection="0">
      <x:alignment horizontal="general" vertical="bottom" wrapText="0" shrinkToFit="0"/>
      <x:protection locked="1" hidden="0"/>
    </x:xf>
    <x:xf numFmtId="164" fontId="4" fillId="0" borderId="0" xfId="0" applyFont="1" applyBorder="0" applyAlignment="0" applyProtection="0">
      <x:alignment horizontal="general" vertical="bottom" wrapText="0" shrinkToFit="0"/>
      <x:protection locked="1" hidden="0"/>
    </x:xf>
    <x:xf numFmtId="164" fontId="5" fillId="0" borderId="0" xfId="0" applyFont="1" applyBorder="0" applyAlignment="0" applyProtection="0">
      <x:alignment horizontal="general" vertical="bottom" wrapText="0" shrinkToFit="0"/>
      <x:protection locked="1" hidden="0"/>
    </x:xf>
    <x:xf numFmtId="164" fontId="6" fillId="0" borderId="0" xfId="0" applyFont="1" applyBorder="0" applyAlignment="0" applyProtection="0">
      <x:alignment horizontal="general" vertical="bottom" wrapText="0" shrinkToFit="0"/>
      <x:protection locked="1" hidden="0"/>
    </x:xf>
    <x:xf numFmtId="164" fontId="7" fillId="2" borderId="0" xfId="0" applyFont="1" applyBorder="0" applyAlignment="0" applyProtection="0">
      <x:alignment horizontal="general" vertical="bottom" wrapText="0" shrinkToFit="0"/>
      <x:protection locked="1" hidden="0"/>
    </x:xf>
    <x:xf numFmtId="164" fontId="8" fillId="0" borderId="0" xfId="0" applyFont="1" applyBorder="0" applyAlignment="0" applyProtection="0">
      <x:alignment horizontal="general" vertical="bottom" wrapText="0" shrinkToFit="0"/>
      <x:protection locked="1" hidden="0"/>
    </x:xf>
    <x:xf numFmtId="165" fontId="9" fillId="0" borderId="0" xfId="0" applyFont="1" applyBorder="0" applyAlignment="0" applyProtection="0">
      <x:alignment horizontal="general" vertical="bottom" wrapText="0" shrinkToFit="0"/>
      <x:protection locked="1" hidden="0"/>
    </x:xf>
    <x:xf numFmtId="166" fontId="9" fillId="0" borderId="0" xfId="0" applyFont="1" applyBorder="0" applyAlignment="0" applyProtection="0">
      <x:alignment horizontal="general" vertical="bottom" wrapText="0" shrinkToFit="0"/>
      <x:protection locked="1" hidden="0"/>
    </x:xf>
    <x:xf numFmtId="164" fontId="10" fillId="0" borderId="0" xfId="0" applyFont="1" applyBorder="0" applyAlignment="0" applyProtection="0">
      <x:alignment horizontal="general" vertical="bottom" wrapText="0" shrinkToFit="0"/>
      <x:protection locked="1" hidden="0"/>
    </x:xf>
    <x:xf numFmtId="164" fontId="11" fillId="0" borderId="0" xfId="0" applyFont="1" applyBorder="0" applyAlignment="0" applyProtection="0">
      <x:alignment horizontal="general" vertical="bottom" wrapText="0" shrinkToFit="0"/>
      <x:protection locked="1" hidden="0"/>
    </x:xf>
    <x:xf numFmtId="164" fontId="7" fillId="2" borderId="0" xfId="0" applyFont="1" applyBorder="0" applyAlignment="1" applyProtection="0">
      <x:alignment horizontal="general" vertical="center" wrapText="1" shrinkToFit="0"/>
      <x:protection locked="1" hidden="0"/>
    </x:xf>
    <x:xf numFmtId="164" fontId="11" fillId="0" borderId="1" xfId="0" applyFont="1" applyBorder="1" applyAlignment="1" applyProtection="0">
      <x:alignment horizontal="general" vertical="top" wrapText="1" shrinkToFit="0"/>
      <x:protection locked="1" hidden="0"/>
    </x:xf>
    <x:xf numFmtId="164" fontId="11" fillId="3" borderId="1" xfId="0" applyFont="1" applyBorder="1" applyAlignment="1" applyProtection="0">
      <x:alignment horizontal="general" vertical="top" wrapText="1" shrinkToFit="0"/>
      <x:protection locked="1" hidden="0"/>
    </x:xf>
    <x:xf numFmtId="164" fontId="12" fillId="0" borderId="1" xfId="0" applyFont="1" applyBorder="1" applyAlignment="1" applyProtection="0">
      <x:alignment horizontal="general" vertical="top" wrapText="1" shrinkToFit="0"/>
      <x:protection locked="1" hidden="0"/>
    </x:xf>
    <x:xf numFmtId="164" fontId="11" fillId="4" borderId="1" xfId="0" applyFont="1" applyBorder="1" applyAlignment="1" applyProtection="0">
      <x:alignment horizontal="general" vertical="top" wrapText="1" shrinkToFit="0"/>
      <x:protection locked="1" hidden="0"/>
    </x:xf>
    <x:xf numFmtId="165" fontId="0" fillId="0" borderId="0" xfId="0" applyFont="0" applyBorder="0" applyAlignment="0" applyProtection="0">
      <x:alignment horizontal="general" vertical="bottom" wrapText="0" shrinkToFit="0"/>
      <x:protection locked="1" hidden="0"/>
    </x:xf>
    <x:xf numFmtId="164" fontId="11" fillId="0" borderId="0" xfId="0" applyFont="1" applyBorder="0" applyAlignment="1" applyProtection="0">
      <x:alignment horizontal="general" vertical="top" wrapText="1" shrinkToFit="0"/>
      <x:protection locked="1" hidden="0"/>
    </x:xf>
    <x:xf numFmtId="164" fontId="1" fillId="0" borderId="1" xfId="0" applyFont="1" applyBorder="1" applyAlignment="1" applyProtection="0">
      <x:alignment horizontal="general" vertical="top" wrapText="1" shrinkToFit="0"/>
      <x:protection locked="1" hidden="0"/>
    </x:xf>
    <x:xf numFmtId="164" fontId="1" fillId="3" borderId="1" xfId="0" applyFont="1" applyBorder="1" applyAlignment="1" applyProtection="0">
      <x:alignment horizontal="general" vertical="top" wrapText="1" shrinkToFit="0"/>
      <x:protection locked="1" hidden="0"/>
    </x:xf>
    <x:xf numFmtId="200" fontId="1" fillId="0" borderId="1" xfId="0" applyNumberFormat="1" applyFont="1" applyFill="1" applyBorder="1" applyAlignment="1">
      <x:alignment horizontal="general" vertical="top" wrapText="1"/>
    </x:xf>
    <x:xf numFmtId="201" fontId="1" fillId="0" borderId="1" xfId="0" applyNumberFormat="1" applyFont="1" applyFill="1" applyBorder="1" applyAlignment="1">
      <x:alignment horizontal="general" vertical="top" wrapText="1"/>
    </x:xf>
    <x:xf numFmtId="164" fontId="1" fillId="0" borderId="1" xfId="0" applyNumberFormat="1" applyFont="1" applyFill="1" applyBorder="1" applyAlignment="1">
      <x:alignment horizontal="general" vertical="top" wrapText="1"/>
    </x:xf>
    <x:xf numFmtId="164" fontId="1" fillId="3" borderId="1" xfId="0" applyNumberFormat="1" applyFont="1" applyFill="1" applyBorder="1" applyAlignment="1">
      <x:alignment horizontal="general" vertical="top" wrapText="1"/>
    </x:xf>
    <x:xf numFmtId="164" fontId="12" fillId="0" borderId="1" xfId="0" applyNumberFormat="1" applyFont="1" applyFill="1" applyBorder="1" applyAlignment="1">
      <x:alignment horizontal="general" vertical="top" wrapText="1"/>
    </x:xf>
    <x:xf numFmtId="164" fontId="4" fillId="0" borderId="0" xfId="0" applyNumberFormat="1" applyFont="1" applyFill="1" applyBorder="1" applyAlignment="1">
      <x:alignment horizontal="general" vertical="bottom" wrapText="1"/>
    </x:xf>
    <x:xf numFmtId="164" fontId="0" fillId="0" borderId="0" xfId="0" applyNumberFormat="1" applyFont="1" applyFill="1" applyBorder="1" applyAlignment="1">
      <x:alignment horizontal="general" vertical="bottom" wrapText="1"/>
    </x:xf>
    <x:xf numFmtId="164" fontId="5" fillId="0" borderId="0" xfId="0" applyNumberFormat="1" applyFont="1" applyFill="1" applyBorder="1" applyAlignment="1">
      <x:alignment horizontal="general" vertical="bottom" wrapText="1"/>
    </x:xf>
    <x:xf numFmtId="164" fontId="6" fillId="0" borderId="0" xfId="0" applyNumberFormat="1" applyFont="1" applyFill="1" applyBorder="1" applyAlignment="1">
      <x:alignment horizontal="general" vertical="bottom" wrapText="1"/>
    </x:xf>
    <x:xf numFmtId="164" fontId="4" fillId="0" borderId="0" xfId="0" applyNumberFormat="1" applyFont="1" applyFill="1" applyBorder="1" applyAlignment="1">
      <x:alignment horizontal="general" vertical="center" wrapText="1"/>
    </x:xf>
    <x:xf numFmtId="164" fontId="0" fillId="0" borderId="0" xfId="0" applyNumberFormat="1" applyFont="1" applyFill="1" applyBorder="1" applyAlignment="1">
      <x:alignment horizontal="general" vertical="center" wrapText="1"/>
    </x:xf>
    <x:xf numFmtId="164" fontId="5" fillId="0" borderId="0" xfId="0" applyNumberFormat="1" applyFont="1" applyFill="1" applyBorder="1" applyAlignment="1">
      <x:alignment horizontal="general" vertical="center" wrapText="1"/>
    </x:xf>
    <x:xf numFmtId="164" fontId="6" fillId="0" borderId="0" xfId="0" applyNumberFormat="1" applyFont="1" applyFill="1" applyBorder="1" applyAlignment="1">
      <x:alignment horizontal="general" vertical="center" wrapText="1"/>
    </x:xf>
    <x:xf numFmtId="164" fontId="10" fillId="0" borderId="0" xfId="0" applyNumberFormat="1" applyFont="1" applyFill="1" applyBorder="1" applyAlignment="1">
      <x:alignment horizontal="general" vertical="bottom" wrapText="1"/>
    </x:xf>
    <x:xf numFmtId="164" fontId="1" fillId="0" borderId="0" xfId="0" applyNumberFormat="1" applyFont="1" applyFill="1" applyBorder="1" applyAlignment="1">
      <x:alignment horizontal="general" vertical="bottom" wrapText="1"/>
    </x:xf>
    <x:xf numFmtId="164" fontId="1" fillId="0" borderId="0" xfId="0" applyNumberFormat="1" applyFont="1" applyFill="1" applyBorder="1" applyAlignment="1">
      <x:alignment horizontal="general" vertical="top" wrapText="1"/>
    </x:xf>
  </x:cellXfs>
  <x:cellStyles count="6">
    <x:cellStyle name="Normal" xfId="0"/>
    <x:cellStyle name="Comma" xfId="15"/>
    <x:cellStyle name="Comma [0]" xfId="16"/>
    <x:cellStyle name="Currency" xfId="17"/>
    <x:cellStyle name="Currency [0]" xfId="18"/>
    <x:cellStyle name="Percent" xfId="19"/>
  </x:cellStyles>
  <x:dxfs count="5">
    <x:dxf>
      <x:fill>
        <x:patternFill>
          <x:bgColor rgb="FF1F2A44"/>
        </x:patternFill>
      </x:fill>
    </x:dxf>
    <x:dxf>
      <x:fill>
        <x:patternFill>
          <x:bgColor rgb="FF000000"/>
        </x:patternFill>
      </x:fill>
    </x:dxf>
    <x:dxf>
      <x:fill>
        <x:patternFill>
          <x:bgColor rgb="FFFFFFFF"/>
        </x:patternFill>
      </x:fill>
    </x:dxf>
    <x:dxf>
      <x:fill>
        <x:patternFill>
          <x:bgColor rgb="FFFFF2CC"/>
        </x:patternFill>
      </x:fill>
    </x:dxf>
    <x:dxf>
      <x:fill>
        <x:patternFill>
          <x:bgColor rgb="FF1F4E9E"/>
        </x:patternFill>
      </x:fill>
    </x:dxf>
  </x:dxfs>
  <x:colors>
    <x:indexedColors>
      <x:rgbColor rgb="FF000000"/>
      <x:rgbColor rgb="FFFFFFFF"/>
      <x:rgbColor rgb="FFFF0000"/>
      <x:rgbColor rgb="FF00FF00"/>
      <x:rgbColor rgb="FF0000FF"/>
      <x:rgbColor rgb="FFFFFF00"/>
      <x:rgbColor rgb="FFFF00FF"/>
      <x:rgbColor rgb="FF00FFFF"/>
      <x:rgbColor rgb="FF800000"/>
      <x:rgbColor rgb="FF008000"/>
      <x:rgbColor rgb="FF000080"/>
      <x:rgbColor rgb="FF808000"/>
      <x:rgbColor rgb="FF800080"/>
      <x:rgbColor rgb="FF008080"/>
      <x:rgbColor rgb="FFC0C0C0"/>
      <x:rgbColor rgb="FF888888"/>
      <x:rgbColor rgb="FF9999FF"/>
      <x:rgbColor rgb="FF993366"/>
      <x:rgbColor rgb="FFFFF2CC"/>
      <x:rgbColor rgb="FFEDEDED"/>
      <x:rgbColor rgb="FF660066"/>
      <x:rgbColor rgb="FFFF8080"/>
      <x:rgbColor rgb="FF0066CC"/>
      <x:rgbColor rgb="FFD0D4DC"/>
      <x:rgbColor rgb="FF000080"/>
      <x:rgbColor rgb="FFFF00FF"/>
      <x:rgbColor rgb="FFFFFF00"/>
      <x:rgbColor rgb="FF00FFFF"/>
      <x:rgbColor rgb="FF800080"/>
      <x:rgbColor rgb="FF800000"/>
      <x:rgbColor rgb="FF008080"/>
      <x:rgbColor rgb="FF0000FF"/>
      <x:rgbColor rgb="FF00CCFF"/>
      <x:rgbColor rgb="FFCCFFFF"/>
      <x:rgbColor rgb="FFCCFFCC"/>
      <x:rgbColor rgb="FFFFFF99"/>
      <x:rgbColor rgb="FF99CCFF"/>
      <x:rgbColor rgb="FFFF99CC"/>
      <x:rgbColor rgb="FFCC99FF"/>
      <x:rgbColor rgb="FFFFCC99"/>
      <x:rgbColor rgb="FF3366FF"/>
      <x:rgbColor rgb="FF33CCCC"/>
      <x:rgbColor rgb="FF99CC00"/>
      <x:rgbColor rgb="FFFFCC00"/>
      <x:rgbColor rgb="FFFF9900"/>
      <x:rgbColor rgb="FFFF6600"/>
      <x:rgbColor rgb="FF555555"/>
      <x:rgbColor rgb="FF969696"/>
      <x:rgbColor rgb="FF003366"/>
      <x:rgbColor rgb="FF339966"/>
      <x:rgbColor rgb="FF003300"/>
      <x:rgbColor rgb="FF333300"/>
      <x:rgbColor rgb="FF993300"/>
      <x:rgbColor rgb="FF993366"/>
      <x:rgbColor rgb="FF1F4E9E"/>
      <x:rgbColor rgb="FF1F2A44"/>
    </x:indexedColors>
  </x:colors>
</x:styleSheet>
</file>

<file path=xl/_rels/workbook.xml.rels>&#65279;<?xml version="1.0" encoding="utf-8"?><Relationships xmlns="http://schemas.openxmlformats.org/package/2006/relationships"><Relationship Type="http://schemas.openxmlformats.org/officeDocument/2006/relationships/styles" Target="/xl/styles.xml" Id="R6a6ed8aa9fe34958" /><Relationship Type="http://schemas.openxmlformats.org/officeDocument/2006/relationships/theme" Target="/xl/theme/theme1.xml" Id="Rc5c5289222874cdc" /><Relationship Type="http://schemas.openxmlformats.org/officeDocument/2006/relationships/sharedStrings" Target="/xl/sharedStrings.xml" Id="Rcad87891d65646e0" /><Relationship Type="http://schemas.openxmlformats.org/officeDocument/2006/relationships/worksheet" Target="/xl/worksheets/sheet1.xml" Id="R79d25b5029da4179" /><Relationship Type="http://schemas.openxmlformats.org/officeDocument/2006/relationships/worksheet" Target="/xl/worksheets/sheet2.xml" Id="R4c3ecccee050450d" /><Relationship Type="http://schemas.openxmlformats.org/officeDocument/2006/relationships/worksheet" Target="/xl/worksheets/sheet3.xml" Id="R9ae29ef1aa1149ba" /><Relationship Type="http://schemas.openxmlformats.org/officeDocument/2006/relationships/worksheet" Target="/xl/worksheets/sheet4.xml" Id="Rd2d1675c46324b45" /><Relationship Type="http://schemas.openxmlformats.org/officeDocument/2006/relationships/worksheet" Target="/xl/worksheets/sheet5.xml" Id="R487c77f659e64f12" /></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a:prstDash val="solid"/>
        </a:ln>
        <a:ln w="25400">
          <a:prstDash val="solid"/>
        </a:ln>
        <a:ln w="38100">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ns0:Relationships xmlns:ns0="http://schemas.openxmlformats.org/package/2006/relationships"><ns0:Relationship Type="http://schemas.openxmlformats.org/officeDocument/2006/relationships/hyperlink" Target="https://www.comics.org/series/80405/creator_name/14362/issues/" TargetMode="External" Id="Rf773b612e3f54402" /><ns0:Relationship Type="http://schemas.openxmlformats.org/officeDocument/2006/relationships/hyperlink" Target="https://leagueofcomicgeeks.com/profile/galko/lists/9909/cover-homage-the-amazing-spider-man-328" TargetMode="External" Id="Ra25b4c52d64842eb" /><ns0:Relationship Type="http://schemas.openxmlformats.org/officeDocument/2006/relationships/hyperlink" Target="https://s3.amazonaws.com/comicgeeks/comics/covers/large-8124348.jpg" TargetMode="External" Id="R09715ab991784559" /><ns0:Relationship Type="http://schemas.openxmlformats.org/officeDocument/2006/relationships/hyperlink" Target="https://www.comics.org/series/88997/creator/26229/issues/" TargetMode="External" Id="R5f9fd82bebea4c81" /><ns0:Relationship Type="http://schemas.openxmlformats.org/officeDocument/2006/relationships/hyperlink" Target="https://leagueofcomicgeeks.com/profile/galko/lists/9909/cover-homage-the-amazing-spider-man-328" TargetMode="External" Id="Red257fedf88545c8" /><ns0:Relationship Type="http://schemas.openxmlformats.org/officeDocument/2006/relationships/hyperlink" Target="https://s3.amazonaws.com/comicgeeks/comics/covers/large-5760346.jpg" TargetMode="External" Id="R25094c8a0e454da0" /><ns0:Relationship Type="http://schemas.openxmlformats.org/officeDocument/2006/relationships/hyperlink" Target="https://www.comics.org/series/107878/" TargetMode="External" Id="Re7bba8db6fc04cd8" /><ns0:Relationship Type="http://schemas.openxmlformats.org/officeDocument/2006/relationships/hyperlink" Target="https://leagueofcomicgeeks.com/profile/galko/lists/9909/cover-homage-the-amazing-spider-man-328" TargetMode="External" Id="R010ce3992fb14597" /><ns0:Relationship Type="http://schemas.openxmlformats.org/officeDocument/2006/relationships/hyperlink" Target="https://s3.amazonaws.com/comicgeeks/comics/covers/large-2942047.jpg" TargetMode="External" Id="Rd55f0b396072446e" /><ns0:Relationship Type="http://schemas.openxmlformats.org/officeDocument/2006/relationships/hyperlink" Target="https://comickingdomcreative.com/products/king-in-black-1-ck-exclusive-philip-tan" TargetMode="External" Id="R68f9326a557d4853" /><ns0:Relationship Type="http://schemas.openxmlformats.org/officeDocument/2006/relationships/hyperlink" Target="https://www.comics.org/issue/2282645/?display=grid&amp;issue_detail=2" TargetMode="External" Id="R3e367aa7db0e4e0b" /><ns0:Relationship Type="http://schemas.openxmlformats.org/officeDocument/2006/relationships/hyperlink" Target="https://cdn.shopify.com/s/files/1/0012/0392/9182/products/KinginBlackCKtradePhilipTan.jpg?v=1604541204" TargetMode="External" Id="Rdbf13f9aa9b54361" /><ns0:Relationship Type="http://schemas.openxmlformats.org/officeDocument/2006/relationships/hyperlink" Target="https://www.comics.org/issue/2195712/" TargetMode="External" Id="R186ac9743d7742ed" /><ns0:Relationship Type="http://schemas.openxmlformats.org/officeDocument/2006/relationships/hyperlink" Target="https://acecomics.co.uk/solicitations-december-2020-dynamite/" TargetMode="External" Id="Rfbda07b227d1449d" /><ns0:Relationship Type="http://schemas.openxmlformats.org/officeDocument/2006/relationships/hyperlink" Target="https://s3.amazonaws.com/comicgeeks/comics/covers/large-2010571.jpg" TargetMode="External" Id="Rf1756c18e46042c0" /><ns0:Relationship Type="http://schemas.openxmlformats.org/officeDocument/2006/relationships/hyperlink" Target="https://prhcomics.com/wp-content/uploads/2021/07/June_Catalog_PREVIEWS2020012_FINAL.pdf" TargetMode="External" Id="R5157d5d2546043ba" /><ns0:Relationship Type="http://schemas.openxmlformats.org/officeDocument/2006/relationships/hyperlink" Target="https://www.comics.org/issue/2255298/?display=grid" TargetMode="External" Id="Rea355d47cfa54240" /><ns0:Relationship Type="http://schemas.openxmlformats.org/officeDocument/2006/relationships/hyperlink" Target="https://static.wikia.nocookie.net/marveldatabase/images/c/c9/Immortal_Hulk_Vol_1_49_Homage_Variant.jpg/revision/latest?format=original" TargetMode="External" Id="R567bdbfd22384d09" /><ns0:Relationship Type="http://schemas.openxmlformats.org/officeDocument/2006/relationships/hyperlink" Target="https://prhcomics.com/wp-content/uploads/2024/04/2024_May_PRH-Panels-Catalog-PDF-compressed.pdf" TargetMode="External" Id="Rd09acfa4471c45d5" /><ns0:Relationship Type="http://schemas.openxmlformats.org/officeDocument/2006/relationships/hyperlink" Target="https://my.comics.org/issue/2647690/" TargetMode="External" Id="Rcb26065c33b24842" /><ns0:Relationship Type="http://schemas.openxmlformats.org/officeDocument/2006/relationships/hyperlink" Target="https://s3.amazonaws.com/comicgeeks/comics/covers/large-3434064.jpg" TargetMode="External" Id="R93303405323a46be" /><ns0:Relationship Type="http://schemas.openxmlformats.org/officeDocument/2006/relationships/hyperlink" Target="https://previewsworld.com/Catalog/CustomerOrderForm/PDF/MAR25" TargetMode="External" Id="Re3d5ffe232b64330" /><ns0:Relationship Type="http://schemas.openxmlformats.org/officeDocument/2006/relationships/hyperlink" Target="https://www.midtowncomics.com/p/2421630-slaughter-otters-otter-squad-3-cover-c-variant-matt-rogers-the-slow-the-contemplative-cover" TargetMode="External" Id="Rc8fc986374904b35" /><ns0:Relationship Type="http://schemas.openxmlformats.org/officeDocument/2006/relationships/hyperlink" Target="https://s3.amazonaws.com/comicgeeks/comics/covers/large-3259483.jpg" TargetMode="External" Id="Rb1f048975efd4a92" /><ns0:Relationship Type="http://schemas.openxmlformats.org/officeDocument/2006/relationships/hyperlink" Target="https://slabulouscomics.com/products/junk-punch-1-exclusive-ryan-g-browne" TargetMode="External" Id="R7e8e5579d829433d" /><ns0:Relationship Type="http://schemas.openxmlformats.org/officeDocument/2006/relationships/hyperlink" Target="https://www.g-mart.com/static/g0426MA0851.html" TargetMode="External" Id="R50d88818104042b6" /><ns0:Relationship Type="http://schemas.openxmlformats.org/officeDocument/2006/relationships/hyperlink" Target="https://cdn.shopify.com/s/files/1/0731/5937/7173/files/junkpunchfullpic.jpg?v=1778870160" TargetMode="External" Id="R4f39dcf8fb81430e" /><ns0:Relationship Type="http://schemas.openxmlformats.org/officeDocument/2006/relationships/hyperlink" Target="https://the616comics.com/products/metal-society-1-marco-turini-616-premium-virgin-variant-asm-328-homage-coa" TargetMode="External" Id="R3e568f8506eb4996" /><ns0:Relationship Type="http://schemas.openxmlformats.org/officeDocument/2006/relationships/hyperlink" Target="https://imagecomics.com/comics/releases/metal-society-1-of-5" TargetMode="External" Id="Rb39a143717be4d36" /><ns0:Relationship Type="http://schemas.openxmlformats.org/officeDocument/2006/relationships/hyperlink" Target="https://cdn.shopify.com/s/files/1/0275/9858/5921/products/image_bbcfded6-233b-4f2d-a2e4-9c1237c3eaff.png?v=1649343544" TargetMode="External" Id="R594a17155cab4a1d" /></ns0:Relationships>
</file>

<file path=xl/worksheets/_rels/sheet3.xml.rels>&#65279;<?xml version="1.0" encoding="utf-8"?><Relationships xmlns="http://schemas.openxmlformats.org/package/2006/relationships"><Relationship Type="http://schemas.openxmlformats.org/officeDocument/2006/relationships/hyperlink" Target="https://leagueofcomicgeeks.com/comic/4849873/the-amazing-spider-man-328" TargetMode="External" Id="R1935d75887de4372" /><Relationship Type="http://schemas.openxmlformats.org/officeDocument/2006/relationships/hyperlink" Target="https://leagueofcomicgeeks.com/comic/4849873/the-amazing-spider-man-328?variant=6421155" TargetMode="External" Id="R7f1d4fd3173646ef" /><Relationship Type="http://schemas.openxmlformats.org/officeDocument/2006/relationships/hyperlink" Target="https://leagueofcomicgeeks.com/comic/8314287/the-amazing-spider-man-9?variant=8124348" TargetMode="External" Id="R6511ee4b396c433f" /><Relationship Type="http://schemas.openxmlformats.org/officeDocument/2006/relationships/hyperlink" Target="https://leagueofcomicgeeks.com/comic/3861962/secret-wars-1?variant=6475843" TargetMode="External" Id="R515452521e3044b9" /><Relationship Type="http://schemas.openxmlformats.org/officeDocument/2006/relationships/hyperlink" Target="https://leagueofcomicgeeks.com/comic/3861962/secret-wars-1?variant=5760346" TargetMode="External" Id="R182f9b9d32f14d54" /><Relationship Type="http://schemas.openxmlformats.org/officeDocument/2006/relationships/hyperlink" Target="https://leagueofcomicgeeks.com/comic/9218425/champions-1?variant=2942047" TargetMode="External" Id="Ree5500e3d09745fd" /><Relationship Type="http://schemas.openxmlformats.org/officeDocument/2006/relationships/hyperlink" Target="https://leagueofcomicgeeks.com/comic/9315323/king-in-black-1?variant=3710468" TargetMode="External" Id="R7a04b57bb2844c08" /><Relationship Type="http://schemas.openxmlformats.org/officeDocument/2006/relationships/hyperlink" Target="https://leagueofcomicgeeks.com/comic/9315323/king-in-black-1?variant=5141297" TargetMode="External" Id="R9cd110674a7c4a6e" /><Relationship Type="http://schemas.openxmlformats.org/officeDocument/2006/relationships/hyperlink" Target="https://leagueofcomicgeeks.com/comic/7085879/vampirella-17?variant=2010571" TargetMode="External" Id="R3927cc7c1807450f" /><Relationship Type="http://schemas.openxmlformats.org/officeDocument/2006/relationships/hyperlink" Target="https://leagueofcomicgeeks.com/comic/7085879/vampirella-17?variant=1042518" TargetMode="External" Id="Rb6a05ecbb4504720" /><Relationship Type="http://schemas.openxmlformats.org/officeDocument/2006/relationships/hyperlink" Target="https://leagueofcomicgeeks.com/comic/7085879/vampirella-17?variant=6488373" TargetMode="External" Id="R9449573c8907464f" /><Relationship Type="http://schemas.openxmlformats.org/officeDocument/2006/relationships/hyperlink" Target="https://leagueofcomicgeeks.com/comic/4746410/the-immortal-hulk-49?variant=9906486" TargetMode="External" Id="R8cc495859a6b4c9c" /><Relationship Type="http://schemas.openxmlformats.org/officeDocument/2006/relationships/hyperlink" Target="https://leagueofcomicgeeks.com/comic/6142152/venom-separation-anxiety-3?variant=3434064" TargetMode="External" Id="R2f7fd4d06c184280" /><Relationship Type="http://schemas.openxmlformats.org/officeDocument/2006/relationships/hyperlink" Target="https://leagueofcomicgeeks.com/comic/2540814/slaughter-otter-3?variant=3259483" TargetMode="External" Id="R66561d4d487c45d6" /><Relationship Type="http://schemas.openxmlformats.org/officeDocument/2006/relationships/hyperlink" Target="https://leagueofcomicgeeks.com/comic/6614616/junk-punch-1?variant=8048861" TargetMode="External" Id="R60ca3a5b62a2442e" /></Relationships>
</file>

<file path=xl/worksheets/_rels/sheet4.xml.rels>&#65279;<?xml version="1.0" encoding="utf-8"?><Relationships xmlns="http://schemas.openxmlformats.org/package/2006/relationships"><Relationship Type="http://schemas.openxmlformats.org/officeDocument/2006/relationships/hyperlink" Target="https://leagueofcomicgeeks.com/profile/galko/lists/9909/cover-homage-the-amazing-spider-man-328" TargetMode="External" Id="R6a1aa334112942a0" /><Relationship Type="http://schemas.openxmlformats.org/officeDocument/2006/relationships/hyperlink" Target="https://leagueofcomicgeeks.com/comic/4849873/the-amazing-spider-man-328" TargetMode="External" Id="R230e2b1efec74ee8" /><Relationship Type="http://schemas.openxmlformats.org/officeDocument/2006/relationships/hyperlink" Target="https://picclick.com/Popular/amazing-spiderman-328" TargetMode="External" Id="Rda8c00a086ba4290" /><Relationship Type="http://schemas.openxmlformats.org/officeDocument/2006/relationships/hyperlink" Target="https://comicvine.gamespot.com/profile/cbishop/lists/homages-master-list/39411/" TargetMode="External" Id="Rb377529d28f24caf" /><Relationship Type="http://schemas.openxmlformats.org/officeDocument/2006/relationships/hyperlink" Target="https://bleedingcool.com/comics/marvel-comics-official-full-december-2026-solicits-and-solicitations/" TargetMode="External" Id="R65f94bfec5e74b71" /><Relationship Type="http://schemas.openxmlformats.org/officeDocument/2006/relationships/hyperlink" Target="https://bleedingcool.com/comics/marvel-comics-official-full-december-2026-solicits-and-solicitations/" TargetMode="External" Id="R4cdbe0b6ba3f4f49" /></Relationships>
</file>

<file path=xl/worksheets/sheet1.xml><?xml version="1.0" encoding="utf-8"?>
<worksheet xmlns="http://schemas.openxmlformats.org/spreadsheetml/2006/main">
  <sheetPr>
    <pageSetUpPr fitToPage="false"/>
  </sheetPr>
  <sheetViews>
    <sheetView showGridLines="1" workbookViewId="0"/>
  </sheetViews>
  <sheetFormatPr defaultColWidth="8.6796875" defaultRowHeight="15"/>
  <cols>
    <col min="1" max="1" width="38" hidden="0" customWidth="1"/>
    <col min="2" max="2" width="12" hidden="0" customWidth="1"/>
  </cols>
  <sheetData>
    <row r="1" ht="42" hidden="0" customHeight="1">
      <c r="A1" s="28" t="s">
        <v>0</v>
      </c>
      <c r="B1" s="29"/>
    </row>
    <row r="2" ht="58" hidden="0" customHeight="1">
      <c r="A2" s="30" t="str">
        <v>Original: The Amazing Spider-Man #328, January 1990. Cover by Todd McFarlane.</v>
      </c>
      <c r="B2" s="29"/>
    </row>
    <row r="3" ht="58" hidden="0" customHeight="1">
      <c r="A3" s="31" t="str">
        <v>Reviewed October 21, 2026. 10 distinct homage artworks. Grouped editions and references remain in Catalog.</v>
      </c>
      <c r="B3" s="29"/>
    </row>
    <row r="4" ht="15" hidden="0">
      <c r="A4" s="4" t="s">
        <v>1</v>
      </c>
      <c r="B4" s="4" t="s">
        <v>2</v>
      </c>
    </row>
    <row r="5" ht="15" hidden="0">
      <c r="A5" s="5" t="s">
        <v>3</v>
      </c>
      <c r="B5" s="6" t="n">
        <f aca="0">COUNTA(Catalog!$A$2:$A$200)</f>
        <v>10</v>
      </c>
    </row>
    <row r="6" ht="15" hidden="0">
      <c r="A6" s="5" t="s">
        <v>4</v>
      </c>
      <c r="B6" s="6" t="n">
        <f aca="0">COUNTIF(Catalog!$Y$2:$Y$200,"Verified")</f>
        <v>8</v>
      </c>
    </row>
    <row r="7" ht="15" hidden="0">
      <c r="A7" s="5" t="s">
        <v>5</v>
      </c>
      <c r="B7" s="6" t="n">
        <f aca="0">COUNTIF(Catalog!$Y$2:$Y$200,"Partial")</f>
        <v>2</v>
      </c>
    </row>
    <row r="8" ht="15" hidden="0">
      <c r="A8" s="5" t="s">
        <v>6</v>
      </c>
      <c r="B8" s="6" t="n">
        <f aca="0">COUNTIF(Catalog!$Y$2:$Y$200,"Needs Review")</f>
        <v>0</v>
      </c>
    </row>
    <row r="9" ht="15" hidden="0">
      <c r="A9" s="5" t="s">
        <v>7</v>
      </c>
      <c r="B9" s="6" t="n">
        <f aca="0">COUNTIF(Catalog!$S$2:$S$200,"Show")</f>
        <v>10</v>
      </c>
    </row>
    <row r="10" ht="15" hidden="0">
      <c r="A10" s="5" t="s">
        <v>8</v>
      </c>
      <c r="B10" s="6" t="n">
        <f aca="0">COUNTIF(Catalog!$S$2:$S$200,"Hide")</f>
        <v>0</v>
      </c>
    </row>
    <row r="11" ht="15" hidden="0">
      <c r="A11" s="5" t="s">
        <v>9</v>
      </c>
      <c r="B11" s="6" t="n">
        <f aca="0">COUNTIF(Catalog!$AE$2:$AE$200,"Published")</f>
        <v>10</v>
      </c>
    </row>
    <row r="12" ht="15" hidden="0">
      <c r="A12" s="5" t="s">
        <v>10</v>
      </c>
      <c r="B12" s="6" t="n">
        <f aca="0">COUNTIF(Catalog!$AE$2:$AE$200,"Solicited/Upcoming")+COUNTIF(Catalog!$AE$2:$AE$200,"Release unconfirmed")</f>
        <v>0</v>
      </c>
    </row>
    <row r="13" ht="15" hidden="0">
      <c r="A13" s="5" t="s">
        <v>11</v>
      </c>
      <c r="B13" s="6" t="n">
        <f aca="0">COUNTIF(Catalog!$I$2:$I$200,"Direct homage")</f>
        <v>6</v>
      </c>
    </row>
    <row r="14" ht="15" hidden="0">
      <c r="A14" s="5" t="s">
        <v>12</v>
      </c>
      <c r="B14" s="6" t="n">
        <f aca="0">COUNTIF(Catalog!$I$2:$I$200,"Parody / homage")</f>
        <v>4</v>
      </c>
    </row>
    <row r="15" ht="15" hidden="0">
      <c r="A15" s="5" t="s">
        <v>13</v>
      </c>
      <c r="B15" s="6" t="n">
        <f aca="0">COUNTA(Catalog!$K$2:$K$200)-COUNTIF(Catalog!$K$2:$K$200,"Not documented")-COUNTIF(Catalog!$K$2:$K$200,"Not applicable")</f>
        <v>5</v>
      </c>
    </row>
    <row r="16" ht="15" hidden="0">
      <c r="A16" s="5" t="s">
        <v>14</v>
      </c>
      <c r="B16" s="6" t="n">
        <f aca="0">COUNTIF(Catalog!$AF$2:$AF$200,"Deep search 2026-10-19")+COUNTIF(Catalog!$AF$2:$AF$200,"Deep search 2026-10-21")</f>
        <v>10</v>
      </c>
    </row>
    <row r="17" ht="15" hidden="0">
      <c r="A17" s="5" t="s">
        <v>15</v>
      </c>
      <c r="B17" s="7" t="n">
        <f aca="0">IF(B5=0,0,B6/B5)</f>
        <v>0.8</v>
      </c>
    </row>
    <row r="19" ht="15" hidden="0" customHeight="1">
      <c r="A19" s="32" t="str">
        <v>Records by publisher</v>
      </c>
      <c r="B19" s="25"/>
    </row>
    <row r="20" ht="15" hidden="0" customHeight="1">
      <c r="A20" s="33" t="str">
        <v>Dynamite</v>
      </c>
      <c r="B20" s="33" t="n">
        <f aca="0">COUNTIF(Catalog!$E$2:$E$200,A20)</f>
        <v>1</v>
      </c>
    </row>
    <row r="21" ht="15" hidden="0" customHeight="1">
      <c r="A21" s="33" t="str">
        <v>Image Comics / Top Cow</v>
      </c>
      <c r="B21" s="33" t="n">
        <f aca="0">COUNTIF(Catalog!$E$2:$E$200,A21)</f>
        <v>1</v>
      </c>
    </row>
    <row r="22" ht="15" hidden="0" customHeight="1">
      <c r="A22" s="33" t="str">
        <v>Keenspot</v>
      </c>
      <c r="B22" s="33" t="n">
        <f aca="0">COUNTIF(Catalog!$E$2:$E$200,A22)</f>
        <v>1</v>
      </c>
    </row>
    <row r="23" ht="15" hidden="0" customHeight="1">
      <c r="A23" s="33" t="str">
        <v>Mad Cave Studios</v>
      </c>
      <c r="B23" s="33" t="n">
        <f aca="0">COUNTIF(Catalog!$E$2:$E$200,A23)</f>
        <v>1</v>
      </c>
    </row>
    <row r="24" ht="15" hidden="0" customHeight="1">
      <c r="A24" s="25" t="str">
        <v>Marvel Comics</v>
      </c>
      <c r="B24" s="25" t="n">
        <f>COUNTIF(Catalog!$E$2:$E$200,A24)</f>
        <v>6</v>
      </c>
    </row>
    <row r="25" ht="15" hidden="0" customHeight="1">
      <c r="A25" s="32"/>
      <c r="B25" s="25"/>
    </row>
    <row r="26" ht="15" hidden="0" customHeight="1">
      <c r="A26" s="33" t="str">
        <v>Records by decade</v>
      </c>
      <c r="B26" s="33">
        <f aca="0"/>
      </c>
    </row>
    <row r="27" ht="15" hidden="0" customHeight="1">
      <c r="A27" s="33" t="str">
        <v>2010s</v>
      </c>
      <c r="B27" s="33" t="n">
        <f aca="0">COUNTIFS(Catalog!$D$2:$D$200,"&gt;=2010",Catalog!$D$2:$D$200,"&lt;=2019")</f>
        <v>3</v>
      </c>
    </row>
    <row r="28" ht="15" hidden="0" customHeight="1">
      <c r="A28" s="33" t="str">
        <v>2020s</v>
      </c>
      <c r="B28" s="33" t="n">
        <f aca="0">COUNTIFS(Catalog!$D$2:$D$200,"&gt;=2020",Catalog!$D$2:$D$200,"&lt;=2029")</f>
        <v>7</v>
      </c>
    </row>
    <row r="29" ht="15" hidden="0" customHeight="1">
      <c r="A29" s="25"/>
      <c r="B29" s="25"/>
    </row>
  </sheetData>
  <mergeCells>
    <mergeCell ref="A1:B1"/>
    <mergeCell ref="A2:B2"/>
    <mergeCell ref="A3:B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sheetPr>
    <pageSetUpPr fitToPage="false"/>
  </sheetPr>
  <sheetViews>
    <sheetView showGridLines="1" workbookViewId="0">
      <pane xSplit="2" ySplit="1" topLeftCell="C2" activePane="bottomRight" state="frozen"/>
    </sheetView>
  </sheetViews>
  <sheetFormatPr defaultColWidth="8.6796875" defaultRowHeight="15"/>
  <cols>
    <col min="1" max="1" width="15" hidden="0" customWidth="1"/>
    <col min="2" max="2" width="30" hidden="0" customWidth="1"/>
    <col min="3" max="4" width="7" hidden="0" customWidth="1"/>
    <col min="5" max="6" width="22" hidden="0" customWidth="1"/>
    <col min="7" max="7" width="42" hidden="0" customWidth="1"/>
    <col min="8" max="8" width="30" hidden="0" customWidth="1"/>
    <col min="9" max="9" width="16" hidden="0" customWidth="1"/>
    <col min="10" max="10" width="24" hidden="0" customWidth="1"/>
    <col min="11" max="11" width="26" hidden="0" customWidth="1"/>
    <col min="12" max="12" width="14" hidden="0" customWidth="1"/>
    <col min="13" max="13" width="24" hidden="0" customWidth="1"/>
    <col min="14" max="14" width="22" hidden="0" customWidth="1"/>
    <col min="15" max="15" width="14" hidden="0" customWidth="1"/>
    <col min="16" max="16" width="12" hidden="0" customWidth="1"/>
    <col min="17" max="17" width="11" hidden="0" customWidth="1"/>
    <col min="18" max="18" width="16" hidden="0" customWidth="1"/>
    <col min="19" max="19" width="12" hidden="0" customWidth="1"/>
    <col min="20" max="20" width="40" hidden="0" customWidth="1"/>
    <col min="21" max="21" width="48" hidden="0" customWidth="1"/>
    <col min="22" max="23" width="60" hidden="0" customWidth="1"/>
    <col min="24" max="24" width="70" hidden="0" customWidth="1"/>
    <col min="25" max="25" width="13" hidden="0" customWidth="1"/>
    <col min="26" max="28" width="50" hidden="0" customWidth="1"/>
    <col min="29" max="29" width="22" hidden="0" customWidth="1"/>
    <col min="30" max="30" width="14" hidden="0" customWidth="1"/>
    <col min="31" max="31" width="16" hidden="0" customWidth="1"/>
    <col min="32" max="32" width="22" hidden="0" customWidth="1"/>
  </cols>
  <sheetData>
    <row r="1" ht="30" hidden="0" customHeight="1">
      <c r="A1" s="10" t="s">
        <v>16</v>
      </c>
      <c r="B1" s="10" t="s">
        <v>17</v>
      </c>
      <c r="C1" s="10" t="s">
        <v>18</v>
      </c>
      <c r="D1" s="10" t="s">
        <v>19</v>
      </c>
      <c r="E1" s="10" t="s">
        <v>20</v>
      </c>
      <c r="F1" s="10" t="s">
        <v>21</v>
      </c>
      <c r="G1" s="10" t="s">
        <v>22</v>
      </c>
      <c r="H1" s="10" t="s">
        <v>23</v>
      </c>
      <c r="I1" s="10" t="s">
        <v>24</v>
      </c>
      <c r="J1" s="10" t="s">
        <v>25</v>
      </c>
      <c r="K1" s="10" t="s">
        <v>26</v>
      </c>
      <c r="L1" s="10" t="s">
        <v>27</v>
      </c>
      <c r="M1" s="10" t="s">
        <v>28</v>
      </c>
      <c r="N1" s="10" t="s">
        <v>29</v>
      </c>
      <c r="O1" s="10" t="s">
        <v>30</v>
      </c>
      <c r="P1" s="10" t="s">
        <v>31</v>
      </c>
      <c r="Q1" s="10" t="s">
        <v>32</v>
      </c>
      <c r="R1" s="10" t="s">
        <v>33</v>
      </c>
      <c r="S1" s="10" t="s">
        <v>34</v>
      </c>
      <c r="T1" s="10" t="s">
        <v>35</v>
      </c>
      <c r="U1" s="10" t="s">
        <v>36</v>
      </c>
      <c r="V1" s="10" t="s">
        <v>37</v>
      </c>
      <c r="W1" s="10" t="s">
        <v>38</v>
      </c>
      <c r="X1" s="10" t="s">
        <v>39</v>
      </c>
      <c r="Y1" s="10" t="s">
        <v>40</v>
      </c>
      <c r="Z1" s="10" t="s">
        <v>41</v>
      </c>
      <c r="AA1" s="10" t="s">
        <v>42</v>
      </c>
      <c r="AB1" s="10" t="s">
        <v>43</v>
      </c>
      <c r="AC1" s="10" t="s">
        <v>44</v>
      </c>
      <c r="AD1" s="10" t="s">
        <v>45</v>
      </c>
      <c r="AE1" s="10" t="s">
        <v>46</v>
      </c>
      <c r="AF1" s="10" t="s">
        <v>47</v>
      </c>
    </row>
    <row r="2" ht="36" hidden="0" customHeight="1">
      <c r="A2" s="21" t="str">
        <v>CL-ASM328-0001</v>
      </c>
      <c r="B2" s="21" t="str">
        <v>The Amazing Spider-Man</v>
      </c>
      <c r="C2" s="21" t="str">
        <v>#9</v>
      </c>
      <c r="D2" s="19" t="n">
        <v>2014</v>
      </c>
      <c r="E2" s="21" t="str">
        <v>Marvel Comics</v>
      </c>
      <c r="F2" s="21" t="str">
        <v>Ryan Stegman</v>
      </c>
      <c r="G2" s="21" t="str">
        <v>Ryan Stegman Rocket Raccoon and Groot Variant</v>
      </c>
      <c r="H2" s="21" t="str">
        <v>The Amazing Spider-Man #328</v>
      </c>
      <c r="I2" s="21" t="str">
        <v>Parody / homage</v>
      </c>
      <c r="J2" s="21" t="str">
        <v>Rocket Raccoon; Groot</v>
      </c>
      <c r="K2" s="21" t="str">
        <v>Not applicable</v>
      </c>
      <c r="L2" s="21" t="str">
        <v>No convention designation identified</v>
      </c>
      <c r="M2" s="21" t="str">
        <v>Not publicly confirmed</v>
      </c>
      <c r="N2" s="21" t="str">
        <v>Variant cover</v>
      </c>
      <c r="O2" s="21" t="str">
        <v>US / English</v>
      </c>
      <c r="P2" s="20" t="n">
        <v>41948</v>
      </c>
      <c r="Q2" s="21" t="str">
        <v>Not Owned</v>
      </c>
      <c r="R2" s="21" t="str">
        <v>Not supplied</v>
      </c>
      <c r="S2" s="21" t="str">
        <v>Show</v>
      </c>
      <c r="T2" s="21" t="str">
        <v>the-amazing-spider-man-9-2014-ryan-stegman-rocket-raccoon-and-groot-va-amazing-spider-man-328-homage</v>
      </c>
      <c r="U2" s="21" t="str">
        <v>The Amazing Spider-Man #9 — Ryan Stegman Rocket Raccoon and Groot Variant</v>
      </c>
      <c r="V2" s="21" t="str">
        <v>The Amazing Spider-Man #9 (Marvel Comics, 2014) restages The Amazing Spider-Man #328 (1990, Todd McFarlane), starring Groot (as the Hulk) and Rocket Raccoon.</v>
      </c>
      <c r="W2" s="21" t="str">
        <v>Visually repeats the low-angle uppercut, huge opponent, rocky border and strongest-one-there-is gag; Rocket punches Groot, who replaces gray Hulk. Edition credit/date cross-checked against GCD and MyComicShop.</v>
      </c>
      <c r="X2" s="21" t="str">
        <v>Ryan Stegman Rocket Raccoon and Groot variant, released 2014-11-05 (January 2015 cover date). No incentive ratio or edition print quantity independently confirmed. Full exact native catalog scan 600×911; higher-resolution exact publisher asset not located.</v>
      </c>
      <c r="Y2" s="22" t="str">
        <v>Verified</v>
      </c>
      <c r="Z2" s="23" t="str">
        <v>https://www.comics.org/series/80405/creator_name/14362/issues/</v>
      </c>
      <c r="AA2" s="23" t="str">
        <v>https://leagueofcomicgeeks.com/profile/galko/lists/9909/cover-homage-the-amazing-spider-man-328</v>
      </c>
      <c r="AB2" s="23" t="str">
        <v>https://s3.amazonaws.com/comicgeeks/comics/covers/large-8124348.jpg</v>
      </c>
      <c r="AC2" s="21" t="str">
        <v>CL-ASM328-0001.jpg</v>
      </c>
      <c r="AD2" s="21" t="str">
        <v>Not independently verified</v>
      </c>
      <c r="AE2" s="21" t="str">
        <v>Published</v>
      </c>
      <c r="AF2" s="21" t="str">
        <v>Deep search 2026-10-19</v>
      </c>
    </row>
    <row r="3" ht="36" hidden="0" customHeight="1">
      <c r="A3" s="21" t="str">
        <v>CL-ASM328-0002</v>
      </c>
      <c r="B3" s="21" t="str">
        <v>Secret Wars</v>
      </c>
      <c r="C3" s="21" t="str">
        <v>#1</v>
      </c>
      <c r="D3" s="19" t="n">
        <v>2015</v>
      </c>
      <c r="E3" s="21" t="str">
        <v>Marvel Comics</v>
      </c>
      <c r="F3" s="21" t="str">
        <v>Gerardo Sandoval</v>
      </c>
      <c r="G3" s="21" t="str">
        <v>Fantastico Gerardo Sandoval Variant (+ Black &amp; White)</v>
      </c>
      <c r="H3" s="21" t="str">
        <v>The Amazing Spider-Man #328</v>
      </c>
      <c r="I3" s="21" t="str">
        <v>Direct homage</v>
      </c>
      <c r="J3" s="21" t="str">
        <v>Spider-Man (Miles Morales); Hulk (Bruce Banner)</v>
      </c>
      <c r="K3" s="21" t="str">
        <v>Fantastico</v>
      </c>
      <c r="L3" s="21" t="str">
        <v>No convention designation identified</v>
      </c>
      <c r="M3" s="21" t="str">
        <v>Not publicly confirmed</v>
      </c>
      <c r="N3" s="21" t="str">
        <v>Variant cover; B&amp;W</v>
      </c>
      <c r="O3" s="21" t="str">
        <v>US / English</v>
      </c>
      <c r="P3" s="20" t="n">
        <v>42130</v>
      </c>
      <c r="Q3" s="21" t="str">
        <v>Not Owned</v>
      </c>
      <c r="R3" s="21" t="str">
        <v>Not supplied</v>
      </c>
      <c r="S3" s="21" t="str">
        <v>Show</v>
      </c>
      <c r="T3" s="21" t="str">
        <v>secret-wars-1-2015-fantastico-gerardo-sandoval-variant-b-amazing-spider-man-328-homage</v>
      </c>
      <c r="U3" s="21" t="str">
        <v>Secret Wars #1 — Fantastico Gerardo Sandoval Variant (+ Black &amp; White)</v>
      </c>
      <c r="V3" s="21" t="str">
        <v>Secret Wars #1 (Marvel Comics, 2015) restages The Amazing Spider-Man #328 (1990, Todd McFarlane), starring Hulk and Spider-Man (Miles Morales).</v>
      </c>
      <c r="W3" s="21" t="str">
        <v>Miles Morales punches a much larger Hulk in a direct ASM #328 arrangement. GCD edition indexes confirm Sandoval/color and sketch editions and 2015-05-06 date. Exact first-party retailer archive could not be recovered.</v>
      </c>
      <c r="X3" s="21" t="str">
        <v>Fantastico retailer-exclusive color and black-and-white editions share one Gerardo Sandoval artwork and are grouped. US English Marvel edition sold by Mexican retailer Fantastico; not a Spanish-language reprint. Exact print quantities and convention affiliation not verified.</v>
      </c>
      <c r="Y3" s="22" t="str">
        <v>Partial</v>
      </c>
      <c r="Z3" s="23" t="str">
        <v>https://www.comics.org/series/88997/creator/26229/issues/</v>
      </c>
      <c r="AA3" s="23" t="str">
        <v>https://leagueofcomicgeeks.com/profile/galko/lists/9909/cover-homage-the-amazing-spider-man-328</v>
      </c>
      <c r="AB3" s="23" t="str">
        <v>https://s3.amazonaws.com/comicgeeks/comics/covers/large-5760346.jpg</v>
      </c>
      <c r="AC3" s="21" t="str">
        <v>CL-ASM328-0002.jpg</v>
      </c>
      <c r="AD3" s="21" t="str">
        <v>Not independently verified</v>
      </c>
      <c r="AE3" s="21" t="str">
        <v>Published</v>
      </c>
      <c r="AF3" s="21" t="str">
        <v>Deep search 2026-10-19</v>
      </c>
    </row>
    <row r="4" ht="36" hidden="0" customHeight="1">
      <c r="A4" s="21" t="str">
        <v>CL-ASM328-0003</v>
      </c>
      <c r="B4" s="21" t="str">
        <v>Champions</v>
      </c>
      <c r="C4" s="21" t="str">
        <v>#1</v>
      </c>
      <c r="D4" s="19" t="n">
        <v>2016</v>
      </c>
      <c r="E4" s="21" t="str">
        <v>Marvel Comics</v>
      </c>
      <c r="F4" s="21" t="str">
        <v>Greg Land</v>
      </c>
      <c r="G4" s="21" t="str">
        <v>Fan Expo Greg Land color variant</v>
      </c>
      <c r="H4" s="21" t="str">
        <v>The Amazing Spider-Man #328</v>
      </c>
      <c r="I4" s="21" t="str">
        <v>Direct homage</v>
      </c>
      <c r="J4" s="21" t="str">
        <v>Hulk (Amadeus Cho); Spider-Man (Miles Morales)</v>
      </c>
      <c r="K4" s="21" t="str">
        <v>Fan Expo Canada</v>
      </c>
      <c r="L4" s="21" t="str">
        <v>Fan Expo Canada 2016</v>
      </c>
      <c r="M4" s="21" t="str">
        <v>Not publicly confirmed</v>
      </c>
      <c r="N4" s="21" t="str">
        <v>Variant cover</v>
      </c>
      <c r="O4" s="21" t="str">
        <v>US / English</v>
      </c>
      <c r="P4" s="20" t="n">
        <v>42648</v>
      </c>
      <c r="Q4" s="21" t="str">
        <v>Not Owned</v>
      </c>
      <c r="R4" s="21" t="str">
        <v>Not supplied</v>
      </c>
      <c r="S4" s="21" t="str">
        <v>Show</v>
      </c>
      <c r="T4" s="21" t="str">
        <v>champions-1-2016-fan-expo-land-variant-amazing-spider-man-328-homage</v>
      </c>
      <c r="U4" s="21" t="str">
        <v>Champions #1 — Fan Expo Greg Land color variant</v>
      </c>
      <c r="V4" s="21" t="str">
        <v>Champions #1 (Marvel Comics, 2016) restages The Amazing Spider-Man #328 (1990, Todd McFarlane), starring Champions (Hulk – Amadeus Cho).</v>
      </c>
      <c r="W4" s="21" t="str">
        <v>Miles Morales uppercuts Amadeus Cho Hulk, adapting the McFarlane #328 composition. Some price-guide metadata mistakenly calls this an ASM #238 homage; the exact artwork visibly uses #328, not the costume-tearing #238 pose.</v>
      </c>
      <c r="X4" s="21" t="str">
        <v>Filled missing cover artist as Greg Land; exact cover signature and GCD variant listing agree. Fan Expo exclusive; 2016-10-05 is issue street date, not a verified convention sale date. No exact print quantity or ink/color credits confirmed. 500×769 native image limitation documented.</v>
      </c>
      <c r="Y4" s="22" t="str">
        <v>Partial</v>
      </c>
      <c r="Z4" s="23" t="str">
        <v>https://www.comics.org/series/107878/</v>
      </c>
      <c r="AA4" s="23" t="str">
        <v>https://leagueofcomicgeeks.com/profile/galko/lists/9909/cover-homage-the-amazing-spider-man-328</v>
      </c>
      <c r="AB4" s="23" t="str">
        <v>https://s3.amazonaws.com/comicgeeks/comics/covers/large-2942047.jpg</v>
      </c>
      <c r="AC4" s="21" t="str">
        <v>CL-ASM328-0003.jpg</v>
      </c>
      <c r="AD4" s="21" t="str">
        <v>Not independently verified</v>
      </c>
      <c r="AE4" s="21" t="str">
        <v>Published</v>
      </c>
      <c r="AF4" s="21" t="str">
        <v>Deep search 2026-10-19</v>
      </c>
    </row>
    <row r="5" ht="48" hidden="0" customHeight="1">
      <c r="A5" s="21" t="str">
        <v>CL-ASM328-0004</v>
      </c>
      <c r="B5" s="21" t="str">
        <v>King in Black</v>
      </c>
      <c r="C5" s="21" t="str">
        <v>#1</v>
      </c>
      <c r="D5" s="19" t="n">
        <v>2020</v>
      </c>
      <c r="E5" s="21" t="str">
        <v>Marvel Comics</v>
      </c>
      <c r="F5" s="21" t="str">
        <v>Philip Tan (art); Sebastian Cheng (colors)</v>
      </c>
      <c r="G5" s="21" t="str">
        <v>Comic Kingdom of Canada Philip Tan Variant (+ Virgin)</v>
      </c>
      <c r="H5" s="21" t="str">
        <v>The Amazing Spider-Man #328</v>
      </c>
      <c r="I5" s="21" t="str">
        <v>Direct homage</v>
      </c>
      <c r="J5" s="21" t="str">
        <v>Venom (Eddie Brock); Knull</v>
      </c>
      <c r="K5" s="21" t="str">
        <v>Comic Kingdom of Canada</v>
      </c>
      <c r="L5" s="21" t="str">
        <v>No convention designation identified</v>
      </c>
      <c r="M5" s="21" t="str">
        <v>Trade dress limited to 3,000; virgin limited to 1,000</v>
      </c>
      <c r="N5" s="21" t="str">
        <v>Variant cover; Virgin</v>
      </c>
      <c r="O5" s="21" t="str">
        <v>US / English</v>
      </c>
      <c r="P5" s="20" t="n">
        <v>44167</v>
      </c>
      <c r="Q5" s="21" t="str">
        <v>Not Owned</v>
      </c>
      <c r="R5" s="21" t="str">
        <v>Not supplied</v>
      </c>
      <c r="S5" s="21" t="str">
        <v>Show</v>
      </c>
      <c r="T5" s="21" t="str">
        <v>king-in-black-1-2020-comic-kingdom-of-canada-philip-tan-varia-amazing-spider-man-328-homage</v>
      </c>
      <c r="U5" s="21" t="str">
        <v>King in Black #1 — Comic Kingdom of Canada Philip Tan Variant (+ Virgin)</v>
      </c>
      <c r="V5" s="21" t="str">
        <v>King in Black #1 (Marvel Comics, 2020) restages The Amazing Spider-Man #328 (1990, Todd McFarlane), starring Knull.</v>
      </c>
      <c r="W5" s="21" t="str">
        <v>Venom uppercuts Knull in the Hulk role, including rocky border, tilted masthead and speech balloon. Signature reads after Todd; cover color signature Sebastian confirmed by edition-specific GCD credit.</v>
      </c>
      <c r="X5" s="21" t="str">
        <v>Retailer explicitly names ASM #328 and confirms 3,000 trade/1,000 virgin copies. Both treatments grouped as one artwork. Replaced low-resolution catalog image with exact native 1325×2037 single trade-dress cover; retailer two-cover advertising composite is not used. Both Knull and Venom appear, including trade-dress portrait boxes.</v>
      </c>
      <c r="Y5" s="22" t="str">
        <v>Verified</v>
      </c>
      <c r="Z5" s="23" t="str">
        <v>https://comickingdomcreative.com/products/king-in-black-1-ck-exclusive-philip-tan</v>
      </c>
      <c r="AA5" s="23" t="str">
        <v>https://www.comics.org/issue/2282645/?display=grid&amp;issue_detail=2</v>
      </c>
      <c r="AB5" s="23" t="str">
        <v>https://cdn.shopify.com/s/files/1/0012/0392/9182/products/KinginBlackCKtradePhilipTan.jpg?v=1604541204</v>
      </c>
      <c r="AC5" s="21" t="str">
        <v>CL-ASM328-0004.jpg</v>
      </c>
      <c r="AD5" s="21" t="str">
        <v>Not independently verified</v>
      </c>
      <c r="AE5" s="21" t="str">
        <v>Published</v>
      </c>
      <c r="AF5" s="21" t="str">
        <v>Deep search 2026-10-19</v>
      </c>
    </row>
    <row r="6" ht="60" hidden="0" customHeight="1">
      <c r="A6" s="21" t="str">
        <v>CL-ASM328-0005</v>
      </c>
      <c r="B6" s="21" t="str">
        <v>Vampirella</v>
      </c>
      <c r="C6" s="21" t="str">
        <v>#17</v>
      </c>
      <c r="D6" s="19" t="n">
        <v>2021</v>
      </c>
      <c r="E6" s="21" t="str">
        <v>Dynamite</v>
      </c>
      <c r="F6" s="21" t="str">
        <v>Will Robson</v>
      </c>
      <c r="G6" s="21" t="str">
        <v>1:7 Robson Homage Incentive (+ 1:25 B&amp;W FOC, Limited Virgin)</v>
      </c>
      <c r="H6" s="21" t="str">
        <v>The Amazing Spider-Man #328</v>
      </c>
      <c r="I6" s="21" t="str">
        <v>Parody / homage</v>
      </c>
      <c r="J6" s="21" t="str">
        <v>Vampirella</v>
      </c>
      <c r="K6" s="21" t="str">
        <v>Not applicable</v>
      </c>
      <c r="L6" s="21" t="str">
        <v>No convention designation identified</v>
      </c>
      <c r="M6" s="21" t="str">
        <v>1:7; 1:25 (B&amp;W)</v>
      </c>
      <c r="N6" s="21" t="str">
        <v>Variant cover; B&amp;W; Virgin</v>
      </c>
      <c r="O6" s="21" t="str">
        <v>US / English</v>
      </c>
      <c r="P6" s="20" t="n">
        <v>44237</v>
      </c>
      <c r="Q6" s="21" t="str">
        <v>Not Owned</v>
      </c>
      <c r="R6" s="21" t="str">
        <v>Not supplied</v>
      </c>
      <c r="S6" s="21" t="str">
        <v>Show</v>
      </c>
      <c r="T6" s="21" t="str">
        <v>vampirella-17-2021-1-7-robson-homage-incentive-1-25-b-w-amazing-spider-man-328-homage</v>
      </c>
      <c r="U6" s="21" t="str">
        <v>Vampirella #17 — 1:7 Robson Homage Incentive (+ 1:25 B&amp;W FOC, Limited Virgin)</v>
      </c>
      <c r="V6" s="21" t="str">
        <v>Vampirella #17 (Dynamite, 2021) restages The Amazing Spider-Man #328 (1990, Todd McFarlane), starring Vampirella.</v>
      </c>
      <c r="W6" s="21" t="str">
        <v>Vampirella uppercuts a large gray horned monster with tilted masthead/rock border; signed after McFarlane. Source identifies exactly ASM #328.</v>
      </c>
      <c r="X6" s="21" t="str">
        <v>Will Robson supplies cover pencils, inks and colors. 1:7 color incentive, 1:25 B&amp;W FOC and limited virgin share one composition; B&amp;W FOC ratio retained as supplied and not confused with the separate 1:25 cosplay virgin. Original December 2020 solicit dates slipped; cataloged actual street date 2021-02-10. No total print quantity confirmed. Gray horned creature is not tagged as Marvel Hulk. Some depicted identities remain unresolved.</v>
      </c>
      <c r="Y6" s="22" t="str">
        <v>Verified</v>
      </c>
      <c r="Z6" s="23" t="str">
        <v>https://www.comics.org/issue/2195712/</v>
      </c>
      <c r="AA6" s="23" t="str">
        <v>https://acecomics.co.uk/solicitations-december-2020-dynamite/</v>
      </c>
      <c r="AB6" s="23" t="str">
        <v>https://s3.amazonaws.com/comicgeeks/comics/covers/large-2010571.jpg</v>
      </c>
      <c r="AC6" s="21" t="str">
        <v>CL-ASM328-0005.jpg</v>
      </c>
      <c r="AD6" s="21" t="str">
        <v>Not independently verified</v>
      </c>
      <c r="AE6" s="21" t="str">
        <v>Published</v>
      </c>
      <c r="AF6" s="21" t="str">
        <v>Deep search 2026-10-19</v>
      </c>
    </row>
    <row r="7" ht="36" hidden="0" customHeight="1">
      <c r="A7" s="21" t="str">
        <v>CL-ASM328-0006</v>
      </c>
      <c r="B7" s="21" t="str">
        <v>The Immortal Hulk</v>
      </c>
      <c r="C7" s="21" t="str">
        <v>#49</v>
      </c>
      <c r="D7" s="19" t="n">
        <v>2021</v>
      </c>
      <c r="E7" s="21" t="str">
        <v>Marvel Comics</v>
      </c>
      <c r="F7" s="21" t="str">
        <v>Joe Bennett (pencils); Ruy José (inks); Paul Mounts (colors)</v>
      </c>
      <c r="G7" s="21" t="str">
        <v>Bennett Homage Variant</v>
      </c>
      <c r="H7" s="21" t="str">
        <v>The Amazing Spider-Man #328</v>
      </c>
      <c r="I7" s="21" t="str">
        <v>Direct homage</v>
      </c>
      <c r="J7" s="21" t="str">
        <v>Hulk (Bruce Banner); Spider-Man (Peter Parker)</v>
      </c>
      <c r="K7" s="21" t="str">
        <v>Not applicable</v>
      </c>
      <c r="L7" s="21" t="str">
        <v>No convention designation identified</v>
      </c>
      <c r="M7" s="21" t="str">
        <v>Not publicly confirmed</v>
      </c>
      <c r="N7" s="21" t="str">
        <v>Variant cover</v>
      </c>
      <c r="O7" s="21" t="str">
        <v>US / English</v>
      </c>
      <c r="P7" s="20" t="n">
        <v>44412</v>
      </c>
      <c r="Q7" s="21" t="str">
        <v>Not Owned</v>
      </c>
      <c r="R7" s="21" t="str">
        <v>Not supplied</v>
      </c>
      <c r="S7" s="21" t="str">
        <v>Show</v>
      </c>
      <c r="T7" s="21" t="str">
        <v>the-immortal-hulk-49-2021-bennett-homage-variant-amazing-spider-man-328-homage</v>
      </c>
      <c r="U7" s="21" t="str">
        <v>The Immortal Hulk #49 — Bennett Homage Variant</v>
      </c>
      <c r="V7" s="21" t="str">
        <v>The Immortal Hulk #49 (Marvel Comics, 2021) restages The Amazing Spider-Man #328 (1990, Todd McFarlane), starring Hulk.</v>
      </c>
      <c r="W7" s="21" t="str">
        <v>Joe Bennett reworks ASM #328, with Spider-Man uppercutting Hulk. PRH Marvel solicitation names Bennett homage variant; exact image and GCD establish target and additional cover credits.</v>
      </c>
      <c r="X7" s="21" t="str">
        <v>Added cover inker Ruy José and cover colorist Paul Mounts from visible signatures and exact edition credit. Do not copy interior co-inker Belardino Brabo to the cover. Open-order homage variant; no incentive ratio/total print run confirmed.</v>
      </c>
      <c r="Y7" s="22" t="str">
        <v>Verified</v>
      </c>
      <c r="Z7" s="23" t="str">
        <v>https://prhcomics.com/wp-content/uploads/2021/07/June_Catalog_PREVIEWS2020012_FINAL.pdf</v>
      </c>
      <c r="AA7" s="23" t="str">
        <v>https://www.comics.org/issue/2255298/?display=grid</v>
      </c>
      <c r="AB7" s="23" t="str">
        <v>https://static.wikia.nocookie.net/marveldatabase/images/c/c9/Immortal_Hulk_Vol_1_49_Homage_Variant.jpg/revision/latest?format=original</v>
      </c>
      <c r="AC7" s="21" t="str">
        <v>CL-ASM328-0006.jpg</v>
      </c>
      <c r="AD7" s="21" t="str">
        <v>Not independently verified</v>
      </c>
      <c r="AE7" s="21" t="str">
        <v>Published</v>
      </c>
      <c r="AF7" s="21" t="str">
        <v>Deep search 2026-10-19</v>
      </c>
    </row>
    <row r="8" ht="36" hidden="0" customHeight="1">
      <c r="A8" s="21" t="str">
        <v>CL-ASM328-0007</v>
      </c>
      <c r="B8" s="21" t="str">
        <v>Venom: Separation Anxiety</v>
      </c>
      <c r="C8" s="21" t="str">
        <v>#3</v>
      </c>
      <c r="D8" s="19" t="n">
        <v>2024</v>
      </c>
      <c r="E8" s="21" t="str">
        <v>Marvel Comics</v>
      </c>
      <c r="F8" s="21" t="str">
        <v>Paulo Siqueira</v>
      </c>
      <c r="G8" s="21" t="str">
        <v>Paulo Siqueira Homage Variant</v>
      </c>
      <c r="H8" s="21" t="str">
        <v>The Amazing Spider-Man #328</v>
      </c>
      <c r="I8" s="21" t="str">
        <v>Direct homage</v>
      </c>
      <c r="J8" s="21" t="str">
        <v>Venom (Eddie Brock); Spider-Man (Peter Parker)</v>
      </c>
      <c r="K8" s="21" t="str">
        <v>Not applicable</v>
      </c>
      <c r="L8" s="21" t="str">
        <v>No convention designation identified</v>
      </c>
      <c r="M8" s="21" t="str">
        <v>Not publicly confirmed</v>
      </c>
      <c r="N8" s="21" t="str">
        <v>Variant cover</v>
      </c>
      <c r="O8" s="21" t="str">
        <v>US / English</v>
      </c>
      <c r="P8" s="20" t="n">
        <v>45497</v>
      </c>
      <c r="Q8" s="21" t="str">
        <v>Not Owned</v>
      </c>
      <c r="R8" s="21" t="str">
        <v>Not supplied</v>
      </c>
      <c r="S8" s="21" t="str">
        <v>Show</v>
      </c>
      <c r="T8" s="21" t="str">
        <v>venom-separation-anxiety-3-2024-paulo-siqueira-homage-variant-amazing-spider-man-328-homage</v>
      </c>
      <c r="U8" s="21" t="str">
        <v>Venom: Separation Anxiety #3 — Paulo Siqueira Homage Variant</v>
      </c>
      <c r="V8" s="21" t="str">
        <v>Venom: Separation Anxiety #3 (Marvel Comics, 2024) restages The Amazing Spider-Man #328 (1990, Todd McFarlane), starring Venom.</v>
      </c>
      <c r="W8" s="21" t="str">
        <v>Venom uppercuts Spider-Man with altered roles while retaining the ASM #328 pose, rock border and strongest-one-there-is line. Exact publisher/distributor edition named Paulo Siqueira Homage Variant.</v>
      </c>
      <c r="X8" s="21" t="str">
        <v>Paulo Siqueira homage variant published 2024-07-24; one artwork counted. No ratio or total edition quantity confirmed. Both Venom and red/blue Spider-Man are visibly depicted; the target Hulk is not present.</v>
      </c>
      <c r="Y8" s="22" t="str">
        <v>Verified</v>
      </c>
      <c r="Z8" s="23" t="str">
        <v>https://prhcomics.com/wp-content/uploads/2024/04/2024_May_PRH-Panels-Catalog-PDF-compressed.pdf</v>
      </c>
      <c r="AA8" s="23" t="str">
        <v>https://my.comics.org/issue/2647690/</v>
      </c>
      <c r="AB8" s="23" t="str">
        <v>https://s3.amazonaws.com/comicgeeks/comics/covers/large-3434064.jpg</v>
      </c>
      <c r="AC8" s="21" t="str">
        <v>CL-ASM328-0007.jpg</v>
      </c>
      <c r="AD8" s="21" t="str">
        <v>Not independently verified</v>
      </c>
      <c r="AE8" s="21" t="str">
        <v>Published</v>
      </c>
      <c r="AF8" s="21" t="str">
        <v>Deep search 2026-10-19</v>
      </c>
    </row>
    <row r="9" ht="36" hidden="0" customHeight="1">
      <c r="A9" s="21" t="str">
        <v>CL-ASM328-0008</v>
      </c>
      <c r="B9" s="21" t="str">
        <v>Slaughter Otter</v>
      </c>
      <c r="C9" s="21" t="str">
        <v>#3</v>
      </c>
      <c r="D9" s="19" t="n">
        <v>2025</v>
      </c>
      <c r="E9" s="21" t="str">
        <v>Keenspot</v>
      </c>
      <c r="F9" s="21" t="str">
        <v>Troy Dongarra</v>
      </c>
      <c r="G9" s="21" t="str">
        <v>Cover C Troy Dongarra Variant</v>
      </c>
      <c r="H9" s="21" t="str">
        <v>The Amazing Spider-Man #328</v>
      </c>
      <c r="I9" s="21" t="str">
        <v>Parody / homage</v>
      </c>
      <c r="J9" s="21" t="str">
        <v>Slaughter Otter</v>
      </c>
      <c r="K9" s="21" t="str">
        <v>Not applicable</v>
      </c>
      <c r="L9" s="21" t="str">
        <v>No convention designation identified</v>
      </c>
      <c r="M9" s="21" t="str">
        <v>Not publicly confirmed</v>
      </c>
      <c r="N9" s="21" t="str">
        <v>Variant cover</v>
      </c>
      <c r="O9" s="21" t="str">
        <v>US / English</v>
      </c>
      <c r="P9" s="20" t="n">
        <v>45805</v>
      </c>
      <c r="Q9" s="21" t="str">
        <v>Not Owned</v>
      </c>
      <c r="R9" s="21" t="str">
        <v>Not supplied</v>
      </c>
      <c r="S9" s="21" t="str">
        <v>Show</v>
      </c>
      <c r="T9" s="21" t="str">
        <v>slaughter-otter-3-2025-cover-c-troy-dongarra-variant-amazing-spider-man-328-homage</v>
      </c>
      <c r="U9" s="21" t="str">
        <v>Slaughter Otter #3 — Cover C Troy Dongarra Variant</v>
      </c>
      <c r="V9" s="21" t="str">
        <v>Slaughter Otter #3 (Keenspot, 2025) restages The Amazing Spider-Man #328 (1990, Todd McFarlane), starring Slaughter Otter.</v>
      </c>
      <c r="W9" s="21" t="str">
        <v>Troy Dongarra parodies the ASM #328 uppercut, replacing the foreground puncher with Slaughter Otter; distributor explicitly confirms the exact target.</v>
      </c>
      <c r="X9" s="21" t="str">
        <v>Distributor code MAR251460 explicitly names Dongarra ASM #328 homage; release 2025-05-28 confirmed. No ratio or total print quantity specified. Larger bovine antagonist not confidently named; image identification remains open for that figure. Some depicted identities remain unresolved.</v>
      </c>
      <c r="Y9" s="22" t="str">
        <v>Verified</v>
      </c>
      <c r="Z9" s="23" t="str">
        <v>https://previewsworld.com/Catalog/CustomerOrderForm/PDF/MAR25</v>
      </c>
      <c r="AA9" s="23" t="str">
        <v>https://www.midtowncomics.com/p/2421630-slaughter-otters-otter-squad-3-cover-c-variant-matt-rogers-the-slow-the-contemplative-cover</v>
      </c>
      <c r="AB9" s="23" t="str">
        <v>https://s3.amazonaws.com/comicgeeks/comics/covers/large-3259483.jpg</v>
      </c>
      <c r="AC9" s="21" t="str">
        <v>CL-ASM328-0008.jpg</v>
      </c>
      <c r="AD9" s="21" t="str">
        <v>Not independently verified</v>
      </c>
      <c r="AE9" s="21" t="str">
        <v>Published</v>
      </c>
      <c r="AF9" s="21" t="str">
        <v>Deep search 2026-10-19</v>
      </c>
    </row>
    <row r="10" ht="48" hidden="0" customHeight="1">
      <c r="A10" s="21" t="str">
        <v>CL-ASM328-0009</v>
      </c>
      <c r="B10" s="21" t="str">
        <v>Junk Punch</v>
      </c>
      <c r="C10" s="21" t="str">
        <v>#1</v>
      </c>
      <c r="D10" s="19" t="n">
        <v>2026</v>
      </c>
      <c r="E10" s="21" t="str">
        <v>Mad Cave Studios</v>
      </c>
      <c r="F10" s="21" t="str">
        <v>Ryan G. Browne</v>
      </c>
      <c r="G10" s="21" t="str">
        <v>Ryan G. Browne Variant</v>
      </c>
      <c r="H10" s="21" t="str">
        <v>The Amazing Spider-Man #328</v>
      </c>
      <c r="I10" s="21" t="str">
        <v>Parody / homage</v>
      </c>
      <c r="J10" s="21" t="str">
        <v>Junk Punch (Clara Castanelle)</v>
      </c>
      <c r="K10" s="21" t="str">
        <v>Slabulous Comics</v>
      </c>
      <c r="L10" s="21" t="str">
        <v>No convention designation identified</v>
      </c>
      <c r="M10" s="21" t="str">
        <v>Limited to 500 copies</v>
      </c>
      <c r="N10" s="21" t="str">
        <v>Variant cover</v>
      </c>
      <c r="O10" s="21" t="str">
        <v>US / English</v>
      </c>
      <c r="P10" s="20" t="n">
        <v>46176</v>
      </c>
      <c r="Q10" s="21" t="str">
        <v>Not Owned</v>
      </c>
      <c r="R10" s="21" t="str">
        <v>Not supplied</v>
      </c>
      <c r="S10" s="21" t="str">
        <v>Show</v>
      </c>
      <c r="T10" s="21" t="str">
        <v>junk-punch-1-2026-ryan-g-browne-variant-amazing-spider-man-328-homage</v>
      </c>
      <c r="U10" s="21" t="str">
        <v>Junk Punch #1 — Ryan G. Browne Variant</v>
      </c>
      <c r="V10" s="21" t="str">
        <v>Junk Punch #1 (Mad Cave Studios, 2026) restages The Amazing Spider-Man #328 (1990, Todd McFarlane), starring Junk Punch cast.</v>
      </c>
      <c r="W10" s="21" t="str">
        <v>Explicit RGB after McFarlane signature, rocky frame/tilted logo and upward punch identify ASM #328. Clara Castanelle identified from publisher-supplied solicitation; no invented identity for opponent.</v>
      </c>
      <c r="X10" s="21" t="str">
        <v>Added missing exclusive retailer and 500-copy quantity from Slabulous. Published 2026-06-03 despite retained presale wording. Exact native 1015×1549 retailer image clean and cover-only. Large man receiving punch not named without evidence. Artist is Ryan G. Browne (as retailer credits), not assumed to be a similarly named creator. Some depicted identities remain unresolved.</v>
      </c>
      <c r="Y10" s="22" t="str">
        <v>Verified</v>
      </c>
      <c r="Z10" s="23" t="str">
        <v>https://slabulouscomics.com/products/junk-punch-1-exclusive-ryan-g-browne</v>
      </c>
      <c r="AA10" s="23" t="str">
        <v>https://www.g-mart.com/static/g0426MA0851.html</v>
      </c>
      <c r="AB10" s="23" t="str">
        <v>https://cdn.shopify.com/s/files/1/0731/5937/7173/files/junkpunchfullpic.jpg?v=1778870160</v>
      </c>
      <c r="AC10" s="21" t="str">
        <v>CL-ASM328-0009.jpg</v>
      </c>
      <c r="AD10" s="21" t="str">
        <v>Not independently verified</v>
      </c>
      <c r="AE10" s="21" t="str">
        <v>Published</v>
      </c>
      <c r="AF10" s="21" t="str">
        <v>Deep search 2026-10-19</v>
      </c>
    </row>
    <row r="11" ht="36" hidden="0" customHeight="1">
      <c r="A11" s="21" t="str">
        <v>CL-ASM328-0010</v>
      </c>
      <c r="B11" s="21" t="str">
        <v>Metal Society</v>
      </c>
      <c r="C11" s="21" t="str">
        <v>#1</v>
      </c>
      <c r="D11" s="19" t="n">
        <v>2022</v>
      </c>
      <c r="E11" s="21" t="str">
        <v>Image Comics / Top Cow</v>
      </c>
      <c r="F11" s="21" t="str">
        <v>Marco Turini</v>
      </c>
      <c r="G11" s="21" t="str">
        <v>The616 Comics premium cardstock virgin variant</v>
      </c>
      <c r="H11" s="21" t="str">
        <v>The Amazing Spider-Man #328</v>
      </c>
      <c r="I11" s="21" t="str">
        <v>Direct homage</v>
      </c>
      <c r="J11" s="21" t="str">
        <v>Rosa Genthree</v>
      </c>
      <c r="K11" s="21" t="str">
        <v>The616 Comics</v>
      </c>
      <c r="L11" s="21" t="str">
        <v>No convention designation identified</v>
      </c>
      <c r="M11" s="21" t="str">
        <v>Limited to 500 copies with COA</v>
      </c>
      <c r="N11" s="21" t="str">
        <v>Variant cover</v>
      </c>
      <c r="O11" s="21" t="str">
        <v>US / English</v>
      </c>
      <c r="P11" s="20" t="n">
        <v>44685</v>
      </c>
      <c r="Q11" s="21" t="str">
        <v>Unspecified</v>
      </c>
      <c r="R11" s="21" t="str">
        <v>Not supplied</v>
      </c>
      <c r="S11" s="21" t="str">
        <v>Show</v>
      </c>
      <c r="T11" s="21" t="str">
        <v>metal-society-1-the616-comics-premium-cardstock-virgin-variant</v>
      </c>
      <c r="U11" s="21" t="str">
        <v>Metal Society #1 — The616 Comics premium cardstock virgin variant</v>
      </c>
      <c r="V11" s="21" t="str">
        <v>Metal Society #1: Marco Turini reworks The Amazing Spider-Man #328 (1990, Todd McFarlane).</v>
      </c>
      <c r="W11" s="21" t="str">
        <v>Rosa uppercuts a huge silver robot; exact retailer explicitly identifies ASM #328, and original is shown separately for comparison.</v>
      </c>
      <c r="X11" s="21" t="str">
        <v>Exclusive retailer explicitly names ASM #328 and confirms 500 premium cardstock copies/COA. New native 1300×1698 virgin cover. Rosa is named by publisher; exact large robot model not independently confirmed from this variant, left untagged. Some depicted identities remain unresolved.</v>
      </c>
      <c r="Y11" s="22" t="str">
        <v>Verified</v>
      </c>
      <c r="Z11" s="23" t="str">
        <v>https://the616comics.com/products/metal-society-1-marco-turini-616-premium-virgin-variant-asm-328-homage-coa</v>
      </c>
      <c r="AA11" s="23" t="str">
        <v>https://imagecomics.com/comics/releases/metal-society-1-of-5</v>
      </c>
      <c r="AB11" s="23" t="str">
        <v>https://cdn.shopify.com/s/files/1/0275/9858/5921/products/image_bbcfded6-233b-4f2d-a2e4-9c1237c3eaff.png?v=1649343544</v>
      </c>
      <c r="AC11" s="21" t="str">
        <v>CL-ASM328-0010.jpg</v>
      </c>
      <c r="AD11" s="21" t="str">
        <v>Not independently verified</v>
      </c>
      <c r="AE11" s="21" t="str">
        <v>Published</v>
      </c>
      <c r="AF11" s="21" t="str">
        <v>Deep search 2026-10-21</v>
      </c>
    </row>
  </sheetData>
  <autoFilter ref="A1:AF11"/>
  <dataValidations count="4">
    <dataValidation type="list" errorStyle="stop" operator="between" allowBlank="1" showDropDown="0" showInputMessage="0" showErrorMessage="0" sqref="Y2:Y200">
      <formula1>"Verified,Partial,Needs Review"</formula1>
      <formula2>0</formula2>
    </dataValidation>
    <dataValidation type="list" errorStyle="stop" operator="between" allowBlank="1" showDropDown="0" showInputMessage="0" showErrorMessage="0" sqref="S2:S200">
      <formula1>"Show,Hide"</formula1>
      <formula2>0</formula2>
    </dataValidation>
    <dataValidation type="list" errorStyle="stop" allowBlank="1" showDropDown="0" showInputMessage="0" showErrorMessage="0" sqref="Q2:Q200">
      <formula1>"Not Owned,Owned,Wishlist,Unspecified"</formula1>
    </dataValidation>
    <dataValidation type="list" errorStyle="stop" operator="between" allowBlank="1" showDropDown="0" showInputMessage="0" showErrorMessage="0" sqref="I2:I200">
      <formula1>"Direct homage,Parody / homage,Swipe / reference"</formula1>
      <formula2>0</formula2>
    </dataValidation>
  </dataValidations>
  <hyperlinks>
    <hyperlink ref="Z2" r:id="Rf773b612e3f54402"/>
    <hyperlink ref="AA2" r:id="Ra25b4c52d64842eb"/>
    <hyperlink ref="AB2" r:id="R09715ab991784559"/>
    <hyperlink ref="Z3" r:id="R5f9fd82bebea4c81"/>
    <hyperlink ref="AA3" r:id="Red257fedf88545c8"/>
    <hyperlink ref="AB3" r:id="R25094c8a0e454da0"/>
    <hyperlink ref="Z4" r:id="Re7bba8db6fc04cd8"/>
    <hyperlink ref="AA4" r:id="R010ce3992fb14597"/>
    <hyperlink ref="AB4" r:id="Rd55f0b396072446e"/>
    <hyperlink ref="Z5" r:id="R68f9326a557d4853"/>
    <hyperlink ref="AA5" r:id="R3e367aa7db0e4e0b"/>
    <hyperlink ref="AB5" r:id="Rdbf13f9aa9b54361"/>
    <hyperlink ref="Z6" r:id="R186ac9743d7742ed"/>
    <hyperlink ref="AA6" r:id="Rfbda07b227d1449d"/>
    <hyperlink ref="AB6" r:id="Rf1756c18e46042c0"/>
    <hyperlink ref="Z7" r:id="R5157d5d2546043ba"/>
    <hyperlink ref="AA7" r:id="Rea355d47cfa54240"/>
    <hyperlink ref="AB7" r:id="R567bdbfd22384d09"/>
    <hyperlink ref="Z8" r:id="Rd09acfa4471c45d5"/>
    <hyperlink ref="AA8" r:id="Rcb26065c33b24842"/>
    <hyperlink ref="AB8" r:id="R93303405323a46be"/>
    <hyperlink ref="Z9" r:id="Re3d5ffe232b64330"/>
    <hyperlink ref="AA9" r:id="Rc8fc986374904b35"/>
    <hyperlink ref="AB9" r:id="Rb1f048975efd4a92"/>
    <hyperlink ref="Z10" r:id="R7e8e5579d829433d"/>
    <hyperlink ref="AA10" r:id="R50d88818104042b6"/>
    <hyperlink ref="AB10" r:id="R4f39dcf8fb81430e"/>
    <hyperlink ref="Z11" r:id="R3e568f8506eb4996"/>
    <hyperlink ref="AA11" r:id="Rb39a143717be4d36"/>
    <hyperlink ref="AB11" r:id="R594a17155cab4a1d"/>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sheetPr>
    <pageSetUpPr fitToPage="false"/>
  </sheetPr>
  <sheetViews>
    <sheetView showGridLines="1" workbookViewId="0">
      <pane ySplit="1" topLeftCell="A2" activePane="bottomLeft" state="frozen"/>
    </sheetView>
  </sheetViews>
  <sheetFormatPr defaultColWidth="8.6796875" defaultRowHeight="15"/>
  <cols>
    <col min="1" max="1" width="5" hidden="0" customWidth="1"/>
    <col min="2" max="2" width="60" hidden="0" customWidth="1"/>
    <col min="3" max="3" width="14" hidden="0" customWidth="1"/>
    <col min="4" max="4" width="70" hidden="0" customWidth="1"/>
    <col min="5" max="5" width="45" hidden="0" customWidth="1"/>
  </cols>
  <sheetData>
    <row r="1" ht="15" hidden="0">
      <c r="A1" s="4" t="s">
        <v>48</v>
      </c>
      <c r="B1" s="4" t="s">
        <v>49</v>
      </c>
      <c r="C1" s="4" t="s">
        <v>50</v>
      </c>
      <c r="D1" s="4" t="s">
        <v>51</v>
      </c>
      <c r="E1" s="4" t="s">
        <v>52</v>
      </c>
    </row>
    <row r="2" ht="15" hidden="0">
      <c r="A2" s="11" t="n">
        <v>1</v>
      </c>
      <c r="B2" s="11" t="s">
        <v>53</v>
      </c>
      <c r="C2" s="11" t="s">
        <v>54</v>
      </c>
      <c r="D2" s="13" t="s">
        <v>55</v>
      </c>
      <c r="E2" s="14" t="s">
        <v>56</v>
      </c>
    </row>
    <row r="3" ht="15" hidden="0">
      <c r="A3" s="11" t="n">
        <v>2</v>
      </c>
      <c r="B3" s="11" t="s">
        <v>57</v>
      </c>
      <c r="C3" s="11" t="s">
        <v>54</v>
      </c>
      <c r="D3" s="13" t="s">
        <v>58</v>
      </c>
      <c r="E3" s="14" t="s">
        <v>59</v>
      </c>
    </row>
    <row r="4" ht="15" hidden="0">
      <c r="A4" s="11" t="n">
        <v>3</v>
      </c>
      <c r="B4" s="11" t="s">
        <v>60</v>
      </c>
      <c r="C4" s="11" t="s">
        <v>61</v>
      </c>
      <c r="D4" s="13" t="s">
        <v>62</v>
      </c>
      <c r="E4" s="11" t="s">
        <v>63</v>
      </c>
    </row>
    <row r="5" ht="15" hidden="0">
      <c r="A5" s="11" t="n">
        <v>4</v>
      </c>
      <c r="B5" s="11" t="s">
        <v>64</v>
      </c>
      <c r="C5" s="11" t="s">
        <v>65</v>
      </c>
      <c r="D5" s="13" t="s">
        <v>66</v>
      </c>
      <c r="E5" s="11" t="s">
        <v>67</v>
      </c>
    </row>
    <row r="6" ht="15" hidden="0">
      <c r="A6" s="11" t="n">
        <v>5</v>
      </c>
      <c r="B6" s="11" t="s">
        <v>68</v>
      </c>
      <c r="C6" s="11" t="s">
        <v>65</v>
      </c>
      <c r="D6" s="13" t="s">
        <v>69</v>
      </c>
      <c r="E6" s="11" t="s">
        <v>70</v>
      </c>
    </row>
    <row r="7" ht="15" hidden="0">
      <c r="A7" s="11" t="n">
        <v>6</v>
      </c>
      <c r="B7" s="11" t="s">
        <v>71</v>
      </c>
      <c r="C7" s="11" t="s">
        <v>72</v>
      </c>
      <c r="D7" s="13" t="s">
        <v>73</v>
      </c>
      <c r="E7" s="11" t="s">
        <v>74</v>
      </c>
    </row>
    <row r="8" ht="15" hidden="0">
      <c r="A8" s="11" t="n">
        <v>7</v>
      </c>
      <c r="B8" s="11" t="s">
        <v>75</v>
      </c>
      <c r="C8" s="11" t="s">
        <v>76</v>
      </c>
      <c r="D8" s="13" t="s">
        <v>77</v>
      </c>
      <c r="E8" s="11" t="s">
        <v>78</v>
      </c>
    </row>
    <row r="9" ht="15" hidden="0">
      <c r="A9" s="11" t="n">
        <v>8</v>
      </c>
      <c r="B9" s="11" t="s">
        <v>79</v>
      </c>
      <c r="C9" s="11" t="s">
        <v>76</v>
      </c>
      <c r="D9" s="13" t="s">
        <v>80</v>
      </c>
      <c r="E9" s="11" t="s">
        <v>81</v>
      </c>
    </row>
    <row r="10" ht="15" hidden="0">
      <c r="A10" s="11" t="n">
        <v>9</v>
      </c>
      <c r="B10" s="11" t="s">
        <v>82</v>
      </c>
      <c r="C10" s="11" t="s">
        <v>83</v>
      </c>
      <c r="D10" s="13" t="s">
        <v>84</v>
      </c>
      <c r="E10" s="11" t="s">
        <v>85</v>
      </c>
    </row>
    <row r="11" ht="15" hidden="0">
      <c r="A11" s="11" t="n">
        <v>10</v>
      </c>
      <c r="B11" s="11" t="s">
        <v>86</v>
      </c>
      <c r="C11" s="11" t="s">
        <v>83</v>
      </c>
      <c r="D11" s="13" t="s">
        <v>87</v>
      </c>
      <c r="E11" s="11" t="s">
        <v>88</v>
      </c>
    </row>
    <row r="12" ht="15" hidden="0">
      <c r="A12" s="11" t="n">
        <v>11</v>
      </c>
      <c r="B12" s="11" t="s">
        <v>89</v>
      </c>
      <c r="C12" s="11" t="s">
        <v>83</v>
      </c>
      <c r="D12" s="13" t="s">
        <v>90</v>
      </c>
      <c r="E12" s="11" t="s">
        <v>88</v>
      </c>
    </row>
    <row r="13" ht="15" hidden="0">
      <c r="A13" s="11" t="n">
        <v>12</v>
      </c>
      <c r="B13" s="11" t="s">
        <v>91</v>
      </c>
      <c r="C13" s="11" t="s">
        <v>92</v>
      </c>
      <c r="D13" s="13" t="s">
        <v>93</v>
      </c>
      <c r="E13" s="11" t="s">
        <v>94</v>
      </c>
    </row>
    <row r="14" ht="15" hidden="0">
      <c r="A14" s="11" t="n">
        <v>13</v>
      </c>
      <c r="B14" s="11" t="s">
        <v>95</v>
      </c>
      <c r="C14" s="11" t="s">
        <v>96</v>
      </c>
      <c r="D14" s="13" t="s">
        <v>97</v>
      </c>
      <c r="E14" s="11" t="s">
        <v>98</v>
      </c>
    </row>
    <row r="15" ht="15" hidden="0">
      <c r="A15" s="11" t="n">
        <v>14</v>
      </c>
      <c r="B15" s="11" t="s">
        <v>99</v>
      </c>
      <c r="C15" s="11" t="s">
        <v>100</v>
      </c>
      <c r="D15" s="13" t="s">
        <v>101</v>
      </c>
      <c r="E15" s="11" t="s">
        <v>102</v>
      </c>
    </row>
    <row r="16" ht="15" hidden="0">
      <c r="A16" s="11" t="n">
        <v>15</v>
      </c>
      <c r="B16" s="11" t="s">
        <v>103</v>
      </c>
      <c r="C16" s="11" t="s">
        <v>104</v>
      </c>
      <c r="D16" s="13" t="s">
        <v>105</v>
      </c>
      <c r="E16" s="11" t="s">
        <v>106</v>
      </c>
    </row>
    <row r="17" ht="15" hidden="0">
      <c r="B17" s="6" t="s">
        <v>107</v>
      </c>
      <c r="C17" s="15" t="n">
        <f aca="0">COUNTA(B2:B16)</f>
        <v>15</v>
      </c>
    </row>
    <row r="18" ht="15" hidden="0">
      <c r="B18" s="6" t="s">
        <v>108</v>
      </c>
      <c r="C18" s="15" t="n">
        <f aca="0">COUNTIF(E2:E16,"CL-*")+COUNTIF(E2:E16,"Consolidated*")</f>
        <v>0</v>
      </c>
    </row>
    <row r="19" ht="15" hidden="0">
      <c r="B19" s="6" t="s">
        <v>109</v>
      </c>
      <c r="C19" s="15" t="n">
        <f aca="0">COUNTIF(E2:E16,"Excluded*")</f>
        <v>0</v>
      </c>
    </row>
  </sheetData>
  <hyperlinks>
    <hyperlink ref="D2" r:id="R1935d75887de4372"/>
    <hyperlink ref="D3" r:id="R7f1d4fd3173646ef"/>
    <hyperlink ref="D4" r:id="R6511ee4b396c433f"/>
    <hyperlink ref="D5" r:id="R515452521e3044b9"/>
    <hyperlink ref="D6" r:id="R182f9b9d32f14d54"/>
    <hyperlink ref="D7" r:id="Ree5500e3d09745fd"/>
    <hyperlink ref="D8" r:id="R7a04b57bb2844c08"/>
    <hyperlink ref="D9" r:id="R9cd110674a7c4a6e"/>
    <hyperlink ref="D10" r:id="R3927cc7c1807450f"/>
    <hyperlink ref="D11" r:id="Rb6a05ecbb4504720"/>
    <hyperlink ref="D12" r:id="R9449573c8907464f"/>
    <hyperlink ref="D13" r:id="R8cc495859a6b4c9c"/>
    <hyperlink ref="D14" r:id="R2f7fd4d06c184280"/>
    <hyperlink ref="D15" r:id="R66561d4d487c45d6"/>
    <hyperlink ref="D16" r:id="R60ca3a5b62a2442e"/>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sheetPr>
    <pageSetUpPr fitToPage="false"/>
  </sheetPr>
  <sheetViews>
    <sheetView showGridLines="1" workbookViewId="0">
      <pane ySplit="1" topLeftCell="A2" activePane="bottomLeft" state="frozen"/>
    </sheetView>
  </sheetViews>
  <sheetFormatPr defaultColWidth="8.6796875" defaultRowHeight="15"/>
  <cols>
    <col min="1" max="1" width="55" hidden="0" customWidth="1"/>
    <col min="2" max="2" width="18" hidden="0" customWidth="1"/>
    <col min="3" max="4" width="60" hidden="0" customWidth="1"/>
    <col min="5" max="5" width="45" hidden="0" customWidth="1"/>
  </cols>
  <sheetData>
    <row r="1" ht="15" hidden="0">
      <c r="A1" s="4" t="s">
        <v>110</v>
      </c>
      <c r="B1" s="4" t="s">
        <v>111</v>
      </c>
      <c r="C1" s="4" t="s">
        <v>112</v>
      </c>
      <c r="D1" s="4" t="s">
        <v>113</v>
      </c>
      <c r="E1" s="4" t="s">
        <v>114</v>
      </c>
    </row>
    <row r="2" ht="23.850000381469727" hidden="0">
      <c r="A2" s="11" t="s">
        <v>115</v>
      </c>
      <c r="B2" s="11" t="s">
        <v>116</v>
      </c>
      <c r="C2" s="11" t="s">
        <v>117</v>
      </c>
      <c r="D2" s="13" t="s">
        <v>118</v>
      </c>
      <c r="E2" s="11"/>
    </row>
    <row r="3" ht="15" hidden="0">
      <c r="A3" s="11" t="s">
        <v>119</v>
      </c>
      <c r="B3" s="11" t="s">
        <v>120</v>
      </c>
      <c r="C3" s="11" t="s">
        <v>121</v>
      </c>
      <c r="D3" s="13" t="s">
        <v>55</v>
      </c>
      <c r="E3" s="11"/>
    </row>
    <row r="4" ht="23.850000381469727" hidden="0">
      <c r="A4" s="11" t="s">
        <v>122</v>
      </c>
      <c r="B4" s="11" t="s">
        <v>123</v>
      </c>
      <c r="C4" s="11" t="s">
        <v>124</v>
      </c>
      <c r="D4" s="13" t="s">
        <v>125</v>
      </c>
      <c r="E4" s="11" t="s">
        <v>126</v>
      </c>
    </row>
    <row r="5" ht="23.850000381469727" hidden="0">
      <c r="A5" s="11" t="s">
        <v>127</v>
      </c>
      <c r="B5" s="11" t="s">
        <v>123</v>
      </c>
      <c r="C5" s="11" t="s">
        <v>128</v>
      </c>
      <c r="D5" s="11"/>
      <c r="E5" s="11" t="s">
        <v>129</v>
      </c>
    </row>
    <row r="6" ht="15" hidden="0">
      <c r="A6" s="11" t="s">
        <v>130</v>
      </c>
      <c r="B6" s="11" t="s">
        <v>131</v>
      </c>
      <c r="C6" s="11" t="s">
        <v>132</v>
      </c>
      <c r="D6" s="13" t="s">
        <v>133</v>
      </c>
      <c r="E6" s="11"/>
    </row>
    <row r="7" ht="23.850000381469727" hidden="0">
      <c r="A7" s="11" t="s">
        <v>134</v>
      </c>
      <c r="B7" s="11" t="s">
        <v>135</v>
      </c>
      <c r="C7" s="11" t="s">
        <v>136</v>
      </c>
      <c r="D7" s="13" t="s">
        <v>137</v>
      </c>
      <c r="E7" s="11" t="s">
        <v>138</v>
      </c>
    </row>
    <row r="8" ht="23.850000381469727" hidden="0">
      <c r="A8" s="11" t="s">
        <v>139</v>
      </c>
      <c r="B8" s="11" t="s">
        <v>135</v>
      </c>
      <c r="C8" s="11" t="s">
        <v>140</v>
      </c>
      <c r="D8" s="13" t="s">
        <v>137</v>
      </c>
      <c r="E8" s="11" t="s">
        <v>138</v>
      </c>
    </row>
    <row r="9" ht="23.850000381469727" hidden="0">
      <c r="A9" s="11" t="s">
        <v>141</v>
      </c>
      <c r="B9" s="11" t="s">
        <v>131</v>
      </c>
      <c r="C9" s="11" t="s">
        <v>142</v>
      </c>
      <c r="D9" s="11"/>
      <c r="E9" s="11"/>
    </row>
    <row r="10" ht="72" hidden="0" customHeight="1">
      <c r="A10" s="21" t="str">
        <v>CL-ASM328-0001</v>
      </c>
      <c r="B10" s="21" t="str">
        <v>Cover artwork</v>
      </c>
      <c r="C10" s="21" t="str">
        <v>Visually repeats the low-angle uppercut, huge opponent, rocky border and strongest-one-there-is gag; Rocket punches Groot, who replaces gray Hulk. Edition credit/date cross-checked against GCD and MyComicShop. Ryan Stegman Rocket Raccoon and Groot variant, released 2014-11-05 (January 2015 cover date). No incentive ratio or edition print quantity independently confirmed. Full exact native catalog scan 600×911; higher-resolution exact publisher asset not located.</v>
      </c>
      <c r="D10" s="21" t="str">
        <v>https://www.comics.org/series/80405/creator_name/14362/issues/
https://leagueofcomicgeeks.com/profile/galko/lists/9909/cover-homage-the-amazing-spider-man-328</v>
      </c>
      <c r="E10" s="21" t="str">
        <v>No additional follow-up identified.</v>
      </c>
    </row>
    <row r="11" ht="72" hidden="0" customHeight="1">
      <c r="A11" s="21" t="str">
        <v>CL-ASM328-0002</v>
      </c>
      <c r="B11" s="21" t="str">
        <v>Cover artwork</v>
      </c>
      <c r="C11" s="21" t="str">
        <v>Miles Morales punches a much larger Hulk in a direct ASM #328 arrangement. GCD edition indexes confirm Sandoval/color and sketch editions and 2015-05-06 date. Exact first-party retailer archive could not be recovered. Fantastico retailer-exclusive color and black-and-white editions share one Gerardo Sandoval artwork and are grouped. US English Marvel edition sold by Mexican retailer Fantastico; not a Spanish-language reprint. Exact print quantities and convention affiliation not verified.</v>
      </c>
      <c r="D11" s="21" t="str">
        <v>https://www.comics.org/series/88997/creator/26229/issues/
https://leagueofcomicgeeks.com/profile/galko/lists/9909/cover-homage-the-amazing-spider-man-328</v>
      </c>
      <c r="E11" s="21" t="str">
        <v>No additional follow-up identified.</v>
      </c>
    </row>
    <row r="12" ht="72" hidden="0" customHeight="1">
      <c r="A12" s="21" t="str">
        <v>CL-ASM328-0003</v>
      </c>
      <c r="B12" s="21" t="str">
        <v>Cover artwork</v>
      </c>
      <c r="C12" s="21" t="str">
        <v>Miles Morales uppercuts Amadeus Cho Hulk, adapting the McFarlane #328 composition. Some price-guide metadata mistakenly calls this an ASM #238 homage; the exact artwork visibly uses #328, not the costume-tearing #238 pose. Filled missing cover artist as Greg Land; exact cover signature and GCD variant listing agree. Fan Expo exclusive; 2016-10-05 is issue street date, not a verified convention sale date. No exact print quantity or ink/color credits confirmed. 500×769 native image limitation documented.</v>
      </c>
      <c r="D12" s="21" t="str">
        <v>https://www.comics.org/series/107878/
https://leagueofcomicgeeks.com/profile/galko/lists/9909/cover-homage-the-amazing-spider-man-328</v>
      </c>
      <c r="E12" s="21" t="str">
        <v>No additional follow-up identified.</v>
      </c>
    </row>
    <row r="13" ht="84" hidden="0" customHeight="1">
      <c r="A13" s="21" t="str">
        <v>CL-ASM328-0004</v>
      </c>
      <c r="B13" s="21" t="str">
        <v>Cover artwork</v>
      </c>
      <c r="C13" s="21" t="str">
        <v>Venom uppercuts Knull in the Hulk role, including rocky border, tilted masthead and speech balloon. Signature reads after Todd; cover color signature Sebastian confirmed by edition-specific GCD credit. Retailer explicitly names ASM #328 and confirms 3,000 trade/1,000 virgin copies. Both treatments grouped as one artwork. Replaced low-resolution catalog image with exact native 1325×2037 single trade-dress cover; retailer two-cover advertising composite is not used. Both Knull and Venom appear, including trade-dress portrait boxes.</v>
      </c>
      <c r="D13" s="21" t="str">
        <v>https://comickingdomcreative.com/products/king-in-black-1-ck-exclusive-philip-tan
https://www.comics.org/issue/2282645/?display=grid&amp;issue_detail=2</v>
      </c>
      <c r="E13" s="21" t="str">
        <v>No additional follow-up identified.</v>
      </c>
    </row>
    <row r="14" ht="84" hidden="0" customHeight="1">
      <c r="A14" s="21" t="str">
        <v>CL-ASM328-0005</v>
      </c>
      <c r="B14" s="21" t="str">
        <v>Cover artwork</v>
      </c>
      <c r="C14" s="21" t="str">
        <v>Vampirella uppercuts a large gray horned monster with tilted masthead/rock border; signed after McFarlane. Source identifies exactly ASM #328. Will Robson supplies cover pencils, inks and colors. 1:7 color incentive, 1:25 B&amp;W FOC and limited virgin share one composition; B&amp;W FOC ratio retained as supplied and not confused with the separate 1:25 cosplay virgin. Original December 2020 solicit dates slipped; cataloged actual street date 2021-02-10. No total print quantity confirmed. Gray horned creature is not tagged as Marvel Hulk.</v>
      </c>
      <c r="D14" s="21" t="str">
        <v>https://www.comics.org/issue/2195712/
https://acecomics.co.uk/solicitations-december-2020-dynamite/</v>
      </c>
      <c r="E14" s="21" t="str">
        <v>Some character identities remain unresolved.</v>
      </c>
    </row>
    <row r="15" ht="60" hidden="0" customHeight="1">
      <c r="A15" s="21" t="str">
        <v>CL-ASM328-0006</v>
      </c>
      <c r="B15" s="21" t="str">
        <v>Cover artwork</v>
      </c>
      <c r="C15" s="21" t="str">
        <v>Joe Bennett reworks ASM #328, with Spider-Man uppercutting Hulk. PRH Marvel solicitation names Bennett homage variant; exact image and GCD establish target and additional cover credits. Added cover inker Ruy José and cover colorist Paul Mounts from visible signatures and exact edition credit. Do not copy interior co-inker Belardino Brabo to the cover. Open-order homage variant; no incentive ratio/total print run confirmed.</v>
      </c>
      <c r="D15" s="21" t="str">
        <v>https://prhcomics.com/wp-content/uploads/2021/07/June_Catalog_PREVIEWS2020012_FINAL.pdf
https://www.comics.org/issue/2255298/?display=grid</v>
      </c>
      <c r="E15" s="21" t="str">
        <v>No additional follow-up identified.</v>
      </c>
    </row>
    <row r="16" ht="60" hidden="0" customHeight="1">
      <c r="A16" s="21" t="str">
        <v>CL-ASM328-0007</v>
      </c>
      <c r="B16" s="21" t="str">
        <v>Cover artwork</v>
      </c>
      <c r="C16" s="21" t="str">
        <v>Venom uppercuts Spider-Man with altered roles while retaining the ASM #328 pose, rock border and strongest-one-there-is line. Exact publisher/distributor edition named Paulo Siqueira Homage Variant. Paulo Siqueira homage variant published 2024-07-24; one artwork counted. No ratio or total edition quantity confirmed. Both Venom and red/blue Spider-Man are visibly depicted; the target Hulk is not present.</v>
      </c>
      <c r="D16" s="21" t="str">
        <v>https://prhcomics.com/wp-content/uploads/2024/04/2024_May_PRH-Panels-Catalog-PDF-compressed.pdf
https://my.comics.org/issue/2647690/</v>
      </c>
      <c r="E16" s="21" t="str">
        <v>No additional follow-up identified.</v>
      </c>
    </row>
    <row r="17" ht="60" hidden="0" customHeight="1">
      <c r="A17" s="21" t="str">
        <v>CL-ASM328-0008</v>
      </c>
      <c r="B17" s="21" t="str">
        <v>Cover artwork</v>
      </c>
      <c r="C17" s="21" t="str">
        <v>Troy Dongarra parodies the ASM #328 uppercut, replacing the foreground puncher with Slaughter Otter; distributor explicitly confirms the exact target. Distributor code MAR251460 explicitly names Dongarra ASM #328 homage; release 2025-05-28 confirmed. No ratio or total print quantity specified. Larger bovine antagonist not confidently named; image identification remains open for that figure.</v>
      </c>
      <c r="D17" s="21" t="str">
        <v>https://previewsworld.com/Catalog/CustomerOrderForm/PDF/MAR25
https://www.midtowncomics.com/p/2421630-slaughter-otters-otter-squad-3-cover-c-variant-matt-rogers-the-slow-the-contemplative-cover</v>
      </c>
      <c r="E17" s="21" t="str">
        <v>Some character identities remain unresolved.</v>
      </c>
    </row>
    <row r="18" ht="84" hidden="0" customHeight="1">
      <c r="A18" s="21" t="str">
        <v>CL-ASM328-0009</v>
      </c>
      <c r="B18" s="21" t="str">
        <v>Cover artwork</v>
      </c>
      <c r="C18" s="21" t="str">
        <v>Explicit RGB after McFarlane signature, rocky frame/tilted logo and upward punch identify ASM #328. Clara Castanelle identified from publisher-supplied solicitation; no invented identity for opponent. Added missing exclusive retailer and 500-copy quantity from Slabulous. Published 2026-06-03 despite retained presale wording. Exact native 1015×1549 retailer image clean and cover-only. Large man receiving punch not named without evidence. Artist is Ryan G. Browne (as retailer credits), not assumed to be a similarly named creator.</v>
      </c>
      <c r="D18" s="21" t="str">
        <v>https://slabulouscomics.com/products/junk-punch-1-exclusive-ryan-g-browne
https://www.g-mart.com/static/g0426MA0851.html</v>
      </c>
      <c r="E18" s="21" t="str">
        <v>Some character identities remain unresolved.</v>
      </c>
    </row>
    <row r="19" ht="60" hidden="0" customHeight="1">
      <c r="A19" s="21" t="str">
        <v>CL-ASM328-0010</v>
      </c>
      <c r="B19" s="21" t="str">
        <v>Cover artwork</v>
      </c>
      <c r="C19" s="21" t="str">
        <v>Rosa uppercuts a huge silver robot; exact retailer explicitly identifies ASM #328, and original is shown separately for comparison. Exclusive retailer explicitly names ASM #328 and confirms 500 premium cardstock copies/COA. New native 1300×1698 virgin cover. Rosa is named by publisher; exact large robot model not independently confirmed from this variant, left untagged.</v>
      </c>
      <c r="D19" s="21" t="str">
        <v>https://the616comics.com/products/metal-society-1-marco-turini-616-premium-virgin-variant-asm-328-homage-coa
https://imagecomics.com/comics/releases/metal-society-1-of-5</v>
      </c>
      <c r="E19" s="21" t="str">
        <v>Some character identities remain unresolved.</v>
      </c>
    </row>
    <row r="20" ht="36" hidden="0" customHeight="1">
      <c r="A20" s="21" t="str">
        <v>2026 Whatnot ASM328 Ron Lim trade/pureart/foil and Stormbreakers variants</v>
      </c>
      <c r="B20" s="21" t="str">
        <v>Not added</v>
      </c>
      <c r="C20" s="21" t="str">
        <v>Exact 2026 pack covers inspected. New images are solo Spider-Man swing/crouch poses, not the Hulk uppercut composition of #328. Issue #328 numbering alone is not target evidence. Excluded.</v>
      </c>
      <c r="D20" s="21" t="str">
        <v>https://club.clz.com/t/marvel-whatnot-exclusive-spider-man-variant-pack-comics/23268</v>
      </c>
      <c r="E20" s="21" t="str">
        <v>Not counted without additional evidence.</v>
      </c>
    </row>
    <row r="21" ht="15" hidden="0" customHeight="1">
      <c r="A21" s="21" t="str">
        <v>True Believers: Spider-Man vs. Hulk #1 and original #328 newsstand/price editions</v>
      </c>
      <c r="B21" s="21" t="str">
        <v>Not added</v>
      </c>
      <c r="C21" s="21" t="str">
        <v>Same McFarlane cover reuse/reprints, not new homage art.</v>
      </c>
      <c r="D21" s="21" t="str">
        <v>https://marvel.fandom.com/wiki/Amazing_Spider-Man_Vol_1_328</v>
      </c>
      <c r="E21" s="21" t="str">
        <v>Not counted without additional evidence.</v>
      </c>
    </row>
    <row r="22" ht="36" hidden="0" customHeight="1">
      <c r="A22" s="21" t="str">
        <v>Upcoming review</v>
      </c>
      <c r="B22" s="21" t="str">
        <v>Reviewed 2026-10-21</v>
      </c>
      <c r="C22" s="21" t="str">
        <v>No future exact-target homage publication after 2026-10-21 was confirmed in publisher/distributor solicitations and exclusive-retailer searches. Legacy presale wording on already released products is not a future release.</v>
      </c>
      <c r="D22" s="21" t="str">
        <v>See edition-specific sources above</v>
      </c>
      <c r="E22" s="21" t="str">
        <v>Recheck when new solicitations are published.</v>
      </c>
    </row>
  </sheetData>
  <hyperlinks>
    <hyperlink ref="D2" r:id="R6a1aa334112942a0"/>
    <hyperlink ref="D3" r:id="R230e2b1efec74ee8"/>
    <hyperlink ref="D4" r:id="Rda8c00a086ba4290"/>
    <hyperlink ref="D6" r:id="Rb377529d28f24caf"/>
    <hyperlink ref="D7" r:id="R65f94bfec5e74b71"/>
    <hyperlink ref="D8" r:id="R4cdbe0b6ba3f4f49"/>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sheetPr>
    <pageSetUpPr fitToPage="false"/>
  </sheetPr>
  <sheetViews>
    <sheetView showGridLines="1" workbookViewId="0"/>
  </sheetViews>
  <sheetFormatPr defaultColWidth="8.6796875" defaultRowHeight="15"/>
  <cols>
    <col min="1" max="1" width="26" hidden="0" customWidth="1"/>
    <col min="2" max="2" width="70" hidden="0" customWidth="1"/>
    <col min="3" max="3" width="45" hidden="0" customWidth="1"/>
  </cols>
  <sheetData>
    <row r="1" ht="15" hidden="0">
      <c r="A1" s="4" t="s">
        <v>143</v>
      </c>
      <c r="B1" s="4" t="s">
        <v>144</v>
      </c>
      <c r="C1" s="4" t="s">
        <v>145</v>
      </c>
    </row>
    <row r="2" ht="15" hidden="0" customHeight="1">
      <c r="A2" s="16" t="s">
        <v>16</v>
      </c>
      <c r="B2" s="34" t="str">
        <v>Stable record ID, retained across research updates.</v>
      </c>
      <c r="C2" s="34" t="str">
        <v>CL-ASM238-0001</v>
      </c>
    </row>
    <row r="3" ht="15" hidden="0" customHeight="1">
      <c r="A3" s="16" t="s">
        <v>17</v>
      </c>
      <c r="B3" s="34" t="str">
        <v>Series or collected-edition title for this cover.</v>
      </c>
      <c r="C3" s="34" t="str">
        <v>The Amazing Spider-Man</v>
      </c>
    </row>
    <row r="4" ht="15" hidden="0" customHeight="1">
      <c r="A4" s="16" t="s">
        <v>18</v>
      </c>
      <c r="B4" s="34" t="str">
        <v>Issue number or collected volume designation.</v>
      </c>
      <c r="C4" s="34" t="str">
        <v>#31</v>
      </c>
    </row>
    <row r="5" ht="15" hidden="0" customHeight="1">
      <c r="A5" s="16" t="s">
        <v>19</v>
      </c>
      <c r="B5" s="34" t="str">
        <v>Publication year; exact date can remain unconfirmed.</v>
      </c>
      <c r="C5" s="34" t="str">
        <v>2019</v>
      </c>
    </row>
    <row r="6" ht="15" hidden="0" customHeight="1">
      <c r="A6" s="16" t="s">
        <v>20</v>
      </c>
      <c r="B6" s="34" t="str">
        <v>Publisher or imprint for the exact edition.</v>
      </c>
      <c r="C6" s="34" t="str">
        <v>Marvel Comics</v>
      </c>
    </row>
    <row r="7" ht="15" hidden="0" customHeight="1">
      <c r="A7" s="16" t="s">
        <v>21</v>
      </c>
      <c r="B7" s="34" t="str">
        <v>Cover-specific credits; interior credits are not substituted.</v>
      </c>
      <c r="C7" s="34" t="str">
        <v>Pencils; inks; colors when confirmed</v>
      </c>
    </row>
    <row r="8" ht="15" hidden="0" customHeight="1">
      <c r="A8" s="16" t="s">
        <v>22</v>
      </c>
      <c r="B8" s="34" t="str">
        <v>Exact cover edition; treatments of one drawing are grouped.</v>
      </c>
      <c r="C8" s="34" t="str">
        <v>Trade dress, virgin or sketch edition</v>
      </c>
    </row>
    <row r="9" ht="15" hidden="0" customHeight="1">
      <c r="A9" s="16" t="s">
        <v>23</v>
      </c>
      <c r="B9" s="34" t="str">
        <v>The original cover whose composition is referenced.</v>
      </c>
      <c r="C9" s="34" t="str">
        <v>The Amazing Spider-Man #238</v>
      </c>
    </row>
    <row r="10" ht="15" hidden="0" customHeight="1">
      <c r="A10" s="16" t="s">
        <v>24</v>
      </c>
      <c r="B10" s="34" t="str">
        <v>Relationship to the original; uncertain targets remain qualified.</v>
      </c>
      <c r="C10" s="34" t="str">
        <v>Direct homage; parody; reference</v>
      </c>
    </row>
    <row r="11" ht="15" hidden="0" customHeight="1">
      <c r="A11" s="16" t="s">
        <v>25</v>
      </c>
      <c r="B11" s="34" t="str">
        <v>Named characters identified on the exact artwork.</v>
      </c>
      <c r="C11" s="34" t="str">
        <v>Arachknight</v>
      </c>
    </row>
    <row r="12" ht="15" hidden="0" customHeight="1">
      <c r="A12" s="16" t="s">
        <v>26</v>
      </c>
      <c r="B12" s="34" t="str">
        <v>Confirmed exclusive retailer, or explicit absence/uncertainty.</v>
      </c>
      <c r="C12" s="34" t="str">
        <v>Retailer name; Not documented</v>
      </c>
    </row>
    <row r="13" ht="15" hidden="0" customHeight="1">
      <c r="A13" s="16" t="s">
        <v>27</v>
      </c>
      <c r="B13" s="34" t="str">
        <v>Confirmed event association, when supported.</v>
      </c>
      <c r="C13" s="34" t="str">
        <v>Event name; Not documented</v>
      </c>
    </row>
    <row r="14" ht="15" hidden="0" customHeight="1">
      <c r="A14" s="16" t="s">
        <v>28</v>
      </c>
      <c r="B14" s="34" t="str">
        <v>Documented edition quantity or incentive ratio.</v>
      </c>
      <c r="C14" s="34" t="str">
        <v>500 copies; 1:25; Not documented</v>
      </c>
    </row>
    <row r="15" ht="15" hidden="0" customHeight="1">
      <c r="A15" s="16" t="s">
        <v>29</v>
      </c>
      <c r="B15" s="34" t="str">
        <v>Physical format and documented cover treatment.</v>
      </c>
      <c r="C15" s="34" t="str">
        <v>Comic; foil; trade paperback</v>
      </c>
    </row>
    <row r="16" ht="15" hidden="0" customHeight="1">
      <c r="A16" s="16" t="s">
        <v>30</v>
      </c>
      <c r="B16" s="34" t="str">
        <v>Market and language for the exact edition.</v>
      </c>
      <c r="C16" s="34" t="str">
        <v>US / English</v>
      </c>
    </row>
    <row r="17" ht="15" hidden="0" customHeight="1">
      <c r="A17" s="16" t="s">
        <v>31</v>
      </c>
      <c r="B17" s="34" t="str">
        <v>Confirmed on-sale date, or explicit date limitation.</v>
      </c>
      <c r="C17" s="34" t="str">
        <v>YYYY-MM-DD; Exact release date unconfirmed</v>
      </c>
    </row>
    <row r="18" ht="15" hidden="0" customHeight="1">
      <c r="A18" s="16" t="s">
        <v>32</v>
      </c>
      <c r="B18" s="34" t="str">
        <v>User-supplied ownership status; new research does not imply ownership.</v>
      </c>
      <c r="C18" s="34" t="str">
        <v>Not Owned; Owned; Wishlist; Unspecified</v>
      </c>
    </row>
    <row r="19" ht="15" hidden="0" customHeight="1">
      <c r="A19" s="16" t="s">
        <v>33</v>
      </c>
      <c r="B19" s="34" t="str">
        <v>User-supplied evidence, preserved when present.</v>
      </c>
      <c r="C19" s="34" t="str">
        <v>Not supplied</v>
      </c>
    </row>
    <row r="20" ht="15" hidden="0" customHeight="1">
      <c r="A20" s="16" t="s">
        <v>34</v>
      </c>
      <c r="B20" s="34" t="str">
        <v>Whether the distinct artwork belongs in the public gallery.</v>
      </c>
      <c r="C20" s="34" t="str">
        <v>Show; Hide for grouped art or references</v>
      </c>
    </row>
    <row r="21" ht="15" hidden="0" customHeight="1">
      <c r="A21" s="16" t="s">
        <v>35</v>
      </c>
      <c r="B21" s="34" t="str">
        <v>Readable identifier for this record; stable Catalog ID owns site links.</v>
      </c>
      <c r="C21" s="34" t="str">
        <v>series-issue-variant</v>
      </c>
    </row>
    <row r="22" ht="15" hidden="0" customHeight="1">
      <c r="A22" s="16" t="s">
        <v>36</v>
      </c>
      <c r="B22" s="34" t="str">
        <v>Readable cover title and edition label.</v>
      </c>
      <c r="C22" s="34" t="str">
        <v>Series #issue — edition</v>
      </c>
    </row>
    <row r="23" ht="15" hidden="0" customHeight="1">
      <c r="A23" s="16" t="s">
        <v>37</v>
      </c>
      <c r="B23" s="34" t="str">
        <v>Concise description of this cover and its relationship.</v>
      </c>
      <c r="C23" s="34" t="str">
        <v>Composition and named figures</v>
      </c>
    </row>
    <row r="24" ht="15" hidden="0" customHeight="1">
      <c r="A24" s="16" t="s">
        <v>38</v>
      </c>
      <c r="B24" s="34" t="str">
        <v>Evidence and qualifications tying the cover to its target.</v>
      </c>
      <c r="C24" s="34" t="str">
        <v>Source-supported relationship or open question</v>
      </c>
    </row>
    <row r="25" ht="15" hidden="0" customHeight="1">
      <c r="A25" s="16" t="s">
        <v>39</v>
      </c>
      <c r="B25" s="34" t="str">
        <v>Edition caveats, disputed dates and remaining gaps.</v>
      </c>
      <c r="C25" s="34" t="str">
        <v>Exact day or print quantity unconfirmed</v>
      </c>
    </row>
    <row r="26" ht="24" hidden="0" customHeight="1">
      <c r="A26" s="16" t="s">
        <v>40</v>
      </c>
      <c r="B26" s="34" t="str">
        <v>Verified requires exact-edition and target support; Partial retains gaps. Creator confirmation is distinguished from visual resemblance.</v>
      </c>
      <c r="C26" s="34" t="str">
        <v>Verified; Partial; Needs Review</v>
      </c>
    </row>
    <row r="27" ht="15" hidden="0" customHeight="1">
      <c r="A27" s="16" t="s">
        <v>41</v>
      </c>
      <c r="B27" s="34" t="str">
        <v>Best edition-specific source used in this review.</v>
      </c>
      <c r="C27" s="34" t="str">
        <v>Publisher, creator, distributor or edition listing URL</v>
      </c>
    </row>
    <row r="28" ht="15" hidden="0" customHeight="1">
      <c r="A28" s="16" t="s">
        <v>42</v>
      </c>
      <c r="B28" s="34" t="str">
        <v>Additional corroborating source when available.</v>
      </c>
      <c r="C28" s="34" t="str">
        <v>URL; No additional verified source</v>
      </c>
    </row>
    <row r="29" ht="15" hidden="0" customHeight="1">
      <c r="A29" s="16" t="s">
        <v>43</v>
      </c>
      <c r="B29" s="34" t="str">
        <v>Exact native image selected after visual review.</v>
      </c>
      <c r="C29" s="34" t="str">
        <v>Direct image URL; limitations in Collector Notes</v>
      </c>
    </row>
    <row r="30" ht="15" hidden="0" customHeight="1">
      <c r="A30" s="16" t="s">
        <v>44</v>
      </c>
      <c r="B30" s="34" t="str">
        <v>Record image identifier; the website uses its own stored asset URL.</v>
      </c>
      <c r="C30" s="34" t="str">
        <v>CL-ASM238-0001.jpg</v>
      </c>
    </row>
    <row r="31" ht="15" hidden="0" customHeight="1">
      <c r="A31" s="16" t="s">
        <v>45</v>
      </c>
      <c r="B31" s="34" t="str">
        <v>Verified artist account only when documented.</v>
      </c>
      <c r="C31" s="34" t="str">
        <v>URL; Not documented</v>
      </c>
    </row>
    <row r="32" ht="15" hidden="0" customHeight="1">
      <c r="A32" s="16" t="s">
        <v>46</v>
      </c>
      <c r="B32" s="34" t="str">
        <v>Published or a confirmed announced release state.</v>
      </c>
      <c r="C32" s="34" t="str">
        <v>Published; Solicited/Upcoming; Release unconfirmed</v>
      </c>
    </row>
    <row r="33" ht="15" hidden="0" customHeight="1">
      <c r="A33" s="16" t="s">
        <v>47</v>
      </c>
      <c r="B33" s="34" t="str">
        <v>Research pass that introduced the record.</v>
      </c>
      <c r="C33" s="34" t="str">
        <v>Deep search 2026-10-21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