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bee4ddfd0d84c93" /></Relationships>
</file>

<file path=xl/workbook.xml><?xml version="1.0" encoding="utf-8"?>
<workbook xmlns="http://schemas.openxmlformats.org/spreadsheetml/2006/main" xmlns:r="http://schemas.openxmlformats.org/officeDocument/2006/relationships">
  <sheets>
    <sheet name="Dashboard" sheetId="1" r:id="Rcf86b610aa584e7e"/>
    <sheet name="Catalog" sheetId="2" r:id="R11407a80646640ef"/>
    <sheet name="galko Source List" sheetId="3" r:id="R9b358011fe8e409e"/>
    <sheet name="Research Log" sheetId="4" r:id="R78429336f77040c2"/>
    <sheet name="Data Dictionary" sheetId="5" r:id="Re0b0807dda1a4267"/>
  </sheets>
  <definedNames>
    <definedName name="_xlnm._FilterDatabase" localSheetId="1" hidden="1">'Catalog'!$A$1:$AF$3</definedName>
  </definedNames>
</workbook>
</file>

<file path=xl/sharedStrings.xml><?xml version="1.0" encoding="utf-8"?>
<x:sst xmlns:x="http://schemas.openxmlformats.org/spreadsheetml/2006/main">
  <x:si>
    <x:t xml:space="preserve">Amazing Spider-Man #298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</x:si>
  <x:si>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</x:si>
  <x:si>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</x:si>
  <x:si>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</x:si>
  <x:si>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</x:si>
  <x:si>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</x:si>
  <x:si>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</x:si>
  <x:si>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</x:si>
  <x:si>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</x:si>
  <x:si>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</x:si>
  <x:si>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</x:si>
  <x:si>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</x:si>
  <x:si>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</x:si>
  <x:si>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</x:si>
  <x:si>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</x:si>
  <x:si>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</x:si>
  <x:si>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</x:si>
  <x:si>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</x:si>
  <x:si>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</x:si>
  <x:si>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</x:si>
  <x:si>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</x:si>
  <x:si>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</x:si>
  <x:si>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</x:si>
  <x:si>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</x:si>
  <x:si>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</x:si>
  <x:si>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</x:si>
  <x:si>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</x:si>
  <x:si>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</x:si>
  <x:si>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</x:si>
  <x:si>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</x:si>
  <x:si>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</x:si>
  <x:si>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</x:si>
  <x:si>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</x:si>
  <x:si>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</x:si>
  <x:si>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</x:si>
  <x:si>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</x:si>
  <x:si>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</x:si>
  <x:si>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</x:si>
  <x:si>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</x:si>
  <x:si>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</x:si>
  <x:si>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</x:si>
  <x:si>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</x:si>
  <x:si>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</x:si>
  <x:si>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</x:si>
  <x:si>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</x:si>
  <x:si>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</x:si>
  <x:si>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</x:si>
  <x:si>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</x:si>
  <x:si>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</x:si>
  <x:si>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</x:si>
  <x:si>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</x:si>
  <x:si>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</x:si>
  <x:si>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</x:si>
  <x:si>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The Amazing Spider-Man #298</x:t>
  </x:si>
  <x:si>
    <x:t xml:space="preserve">1987-11-10</x:t>
  </x:si>
  <x:si>
    <x:t xml:space="preserve">https://leagueofcomicgeeks.com/comic/2332512/the-amazing-spider-man-298</x:t>
  </x:si>
  <x:si>
    <x:t xml:space="preserve">Excluded – original</x:t>
  </x:si>
  <x:si>
    <x:t xml:space="preserve">ASM #298 Newsstand Edition</x:t>
  </x:si>
  <x:si>
    <x:t xml:space="preserve">https://leagueofcomicgeeks.com/comic/2332512/the-amazing-spider-man-298?variant=1027212</x:t>
  </x:si>
  <x:si>
    <x:t xml:space="preserve">Excluded – edition of original</x:t>
  </x:si>
  <x:si>
    <x:t xml:space="preserve">Spawn #298 Cover B Todd McFarlane Virgin Variant</x:t>
  </x:si>
  <x:si>
    <x:t xml:space="preserve">2019-06-26</x:t>
  </x:si>
  <x:si>
    <x:t xml:space="preserve">https://leagueofcomicgeeks.com/comic/3928197/spawn-298?variant=3647559</x:t>
  </x:si>
  <x:si>
    <x:t xml:space="preserve">Consolidated into CL-ASM298-0001</x:t>
  </x:si>
  <x:si>
    <x:t xml:space="preserve">Spawn #298 Cover C Todd McFarlane Sketch Variant</x:t>
  </x:si>
  <x:si>
    <x:t xml:space="preserve">https://leagueofcomicgeeks.com/comic/3928197/spawn-298?variant=9451105</x:t>
  </x:si>
  <x:si>
    <x:t xml:space="preserve">Spawn #298</x:t>
  </x:si>
  <x:si>
    <x:t xml:space="preserve">https://leagueofcomicgeeks.com/comic/3928197/spawn-298</x:t>
  </x:si>
  <x:si>
    <x:t xml:space="preserve">CL-ASM298-0001</x:t>
  </x:si>
  <x:si>
    <x:t xml:space="preserve">Spawn #298 2nd Printing</x:t>
  </x:si>
  <x:si>
    <x:t xml:space="preserve">2019-07-24</x:t>
  </x:si>
  <x:si>
    <x:t xml:space="preserve">https://leagueofcomicgeeks.com/comic/3928197/spawn-298?variant=2831244</x:t>
  </x:si>
  <x:si>
    <x:t xml:space="preserve">Venom #26 East Side Comics Philip Tan Modern Logo Variant</x:t>
  </x:si>
  <x:si>
    <x:t xml:space="preserve">2020-07-15</x:t>
  </x:si>
  <x:si>
    <x:t xml:space="preserve">https://leagueofcomicgeeks.com/comic/4395688/venom-26?variant=9356066</x:t>
  </x:si>
  <x:si>
    <x:t xml:space="preserve">CL-ASM298-0002</x:t>
  </x:si>
  <x:si>
    <x:t xml:space="preserve">Venom #26 East Side Comics Philip Tan Classic Trade Dress Variant</x:t>
  </x:si>
  <x:si>
    <x:t xml:space="preserve">https://leagueofcomicgeeks.com/comic/4395688/venom-26?variant=3927544</x:t>
  </x:si>
  <x:si>
    <x:t xml:space="preserve">Consolidated into CL-ASM298-0002</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</x:si>
  <x:si>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</x:si>
  <x:si>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</x:si>
  <x:si>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</x:si>
  <x:si>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</x:si>
  <x:si>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</x:si>
  <x:si>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</x:si>
  <x:si>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</x:si>
  <x:si>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</x:si>
  <x:si>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12309 (8 items)</x:t>
  </x:si>
  <x:si>
    <x:t xml:space="preserve">Source</x:t>
  </x:si>
  <x:si>
    <x:t xml:space="preserve">User-supplied PDF print (Oct 13, 2026).</x:t>
  </x:si>
  <x:si>
    <x:t xml:space="preserve">https://leagueofcomicgeeks.com/profile/galko/lists/12309/cover-homage-the-amazing-spider-man-298</x:t>
  </x:si>
  <x:si>
    <x:t xml:space="preserve">ASM #298 (1988) direct and Newsstand</x:t>
  </x:si>
  <x:si>
    <x:t xml:space="preserve">Excluded</x:t>
  </x:si>
  <x:si>
    <x:t xml:space="preserve">Original issue and its edition.</x:t>
  </x:si>
  <x:si>
    <x:t xml:space="preserve">Web/retailer sweep ('ASM 298 homage', '298 homage')</x:t>
  </x:si>
  <x:si>
    <x:t xml:space="preserve">Searched</x:t>
  </x:si>
  <x:si>
    <x:t xml:space="preserve">Confirmed Spawn #298 and Venom #26; no other covers found.</x:t>
  </x:si>
  <x:si>
    <x:t xml:space="preserve">cbishop Comic Vine homage index</x:t>
  </x:si>
  <x:si>
    <x:t xml:space="preserve">No ASM #298 list.</x:t>
  </x:si>
  <x:si>
    <x:t xml:space="preserve">https://comicvine.gamespot.com/profile/cbishop/lists/homages-master-list/39411/</x:t>
  </x:si>
  <x:si>
    <x:t xml:space="preserve">Spider-Man: Incursions #1 Cover D 'TBA (Homage, 1:25)' – Dec 2026</x:t>
  </x:si>
  <x:si>
    <x:t xml:space="preserve">Watchlist (upcoming)</x:t>
  </x:si>
  <x:si>
    <x:t xml:space="preserve">Marvel solicited a homage cover without naming its target.</x:t>
  </x:si>
  <x:si>
    <x:t xml:space="preserve">https://bleedingcool.com/comics/marvel-comics-official-full-december-2026-solicits-and-solicitations/</x:t>
  </x:si>
  <x:si>
    <x:t xml:space="preserve">Check on cover reveal.</x:t>
  </x:si>
  <x:si>
    <x:t xml:space="preserve">Amazing Spider-Man: Symbie #1 Cover C 'TBA (Homage)' – Dec 2026</x:t>
  </x:si>
  <x:si>
    <x:t xml:space="preserve">Homage cover solicited; target unrevealed.</x:t>
  </x:si>
  <x:si>
    <x:t xml:space="preserve">Upcoming-homage sweep (Oct 20, 2026)</x:t>
  </x:si>
  <x:si>
    <x:t xml:space="preserve">No confirmed upcoming homage of this cover found in Marvel Nov–Dec 2026 solicits or retailer pre-orders.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</x:si>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</x:sst>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5">
    <x:fill>
      <x:patternFill patternType="none"/>
    </x:fill>
    <x:fill>
      <x:patternFill patternType="gray125"/>
    </x:fill>
    <x:fill>
      <x:patternFill patternType="solid">
        <x:fgColor rgb="FF1F2A44"/>
      </x:patternFill>
    </x:fill>
    <x:fill>
      <x:patternFill patternType="solid">
        <x:fgColor rgb="FFE2F0D9"/>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4">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xf numFmtId="164" fontId="1" fillId="0" borderId="1" xfId="0" applyFont="1" applyBorder="1"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5">
    <x:dxf>
      <x:fill>
        <x:patternFill>
          <x:bgColor rgb="FF1F2A44"/>
        </x:patternFill>
      </x:fill>
    </x:dxf>
    <x:dxf>
      <x:fill>
        <x:patternFill>
          <x:bgColor rgb="FF000000"/>
        </x:patternFill>
      </x:fill>
    </x:dxf>
    <x:dxf>
      <x:fill>
        <x:patternFill>
          <x:bgColor rgb="FFFFFFFF"/>
        </x:patternFill>
      </x:fill>
    </x:dxf>
    <x:dxf>
      <x:fill>
        <x:patternFill>
          <x:bgColor rgb="FFE2F0D9"/>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EDEDED"/>
      <x:rgbColor rgb="FFCCFFFF"/>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E2F0D9"/>
      <x:rgbColor rgb="FFFFFF99"/>
      <x:rgbColor rgb="FF99CCFF"/>
      <x:rgbColor rgb="FFFF99CC"/>
      <x:rgbColor rgb="FFCC99FF"/>
      <x:rgbColor rgb="FFFFCC99"/>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aae02e45ff1648e7" /><Relationship Type="http://schemas.openxmlformats.org/officeDocument/2006/relationships/theme" Target="/xl/theme/theme1.xml" Id="R5b0ff27e7034497f" /><Relationship Type="http://schemas.openxmlformats.org/officeDocument/2006/relationships/sharedStrings" Target="/xl/sharedStrings.xml" Id="Rfa088a6d34784e26" /><Relationship Type="http://schemas.openxmlformats.org/officeDocument/2006/relationships/worksheet" Target="/xl/worksheets/sheet1.xml" Id="Rcf86b610aa584e7e" /><Relationship Type="http://schemas.openxmlformats.org/officeDocument/2006/relationships/worksheet" Target="/xl/worksheets/sheet2.xml" Id="R11407a80646640ef" /><Relationship Type="http://schemas.openxmlformats.org/officeDocument/2006/relationships/worksheet" Target="/xl/worksheets/sheet3.xml" Id="R9b358011fe8e409e" /><Relationship Type="http://schemas.openxmlformats.org/officeDocument/2006/relationships/worksheet" Target="/xl/worksheets/sheet4.xml" Id="R78429336f77040c2" /><Relationship Type="http://schemas.openxmlformats.org/officeDocument/2006/relationships/worksheet" Target="/xl/worksheets/sheet5.xml" Id="Re0b0807dda1a4267"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imagecomics.com/comics/releases/spawn-298" TargetMode="External" Id="R4432f057726f43ab" /><ns0:Relationship Type="http://schemas.openxmlformats.org/officeDocument/2006/relationships/hyperlink" Target="https://comicbook.com/comics/news/todd-mcfarlanes-cover-for-spawn-298-will-press-all-your-nostalgi/" TargetMode="External" Id="R06c9c695c8254aea" /><ns0:Relationship Type="http://schemas.openxmlformats.org/officeDocument/2006/relationships/hyperlink" Target="https://imagecomics.com/files/releases/Spawn-298_cvrA.jpg" TargetMode="External" Id="R1b40fa7578174c44" /><ns0:Relationship Type="http://schemas.openxmlformats.org/officeDocument/2006/relationships/hyperlink" Target="https://eastsidecomics.com/products/venom-26-philip-tan-homage-logo-trade-dress-variants" TargetMode="External" Id="R0c6b2a917aac4e28" /><ns0:Relationship Type="http://schemas.openxmlformats.org/officeDocument/2006/relationships/hyperlink" Target="https://leagueofcomicgeeks.com/comic/4395688/venom-26?variant=9356066" TargetMode="External" Id="R6d47db88f7b24ce4" /><ns0:Relationship Type="http://schemas.openxmlformats.org/officeDocument/2006/relationships/hyperlink" Target="https://cdn.shopify.com/s/files/1/0058/2932/8967/products/VENOM26AFinal.jpg" TargetMode="External" Id="R8f397020ec704779"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2332512/the-amazing-spider-man-298" TargetMode="External" Id="R1657aef22ae74f12" /><Relationship Type="http://schemas.openxmlformats.org/officeDocument/2006/relationships/hyperlink" Target="https://leagueofcomicgeeks.com/comic/2332512/the-amazing-spider-man-298?variant=1027212" TargetMode="External" Id="R7ee805204a364367" /><Relationship Type="http://schemas.openxmlformats.org/officeDocument/2006/relationships/hyperlink" Target="https://leagueofcomicgeeks.com/comic/3928197/spawn-298?variant=3647559" TargetMode="External" Id="Rc3568fe09c99492f" /><Relationship Type="http://schemas.openxmlformats.org/officeDocument/2006/relationships/hyperlink" Target="https://leagueofcomicgeeks.com/comic/3928197/spawn-298?variant=9451105" TargetMode="External" Id="R66a54295a3824e3a" /><Relationship Type="http://schemas.openxmlformats.org/officeDocument/2006/relationships/hyperlink" Target="https://leagueofcomicgeeks.com/comic/3928197/spawn-298" TargetMode="External" Id="R31b03215454a4e35" /><Relationship Type="http://schemas.openxmlformats.org/officeDocument/2006/relationships/hyperlink" Target="https://leagueofcomicgeeks.com/comic/3928197/spawn-298?variant=2831244" TargetMode="External" Id="Rc93b5a33152a4d29" /><Relationship Type="http://schemas.openxmlformats.org/officeDocument/2006/relationships/hyperlink" Target="https://leagueofcomicgeeks.com/comic/4395688/venom-26?variant=9356066" TargetMode="External" Id="R83c0d8bcc1784c5e" /><Relationship Type="http://schemas.openxmlformats.org/officeDocument/2006/relationships/hyperlink" Target="https://leagueofcomicgeeks.com/comic/4395688/venom-26?variant=3927544" TargetMode="External" Id="R5e94cc3e43b24c90"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12309/cover-homage-the-amazing-spider-man-298" TargetMode="External" Id="Re2a6590fdb81495c" /><Relationship Type="http://schemas.openxmlformats.org/officeDocument/2006/relationships/hyperlink" Target="https://leagueofcomicgeeks.com/comic/2332512/the-amazing-spider-man-298" TargetMode="External" Id="Rddcfdb412e5244ea" /><Relationship Type="http://schemas.openxmlformats.org/officeDocument/2006/relationships/hyperlink" Target="https://comicvine.gamespot.com/profile/cbishop/lists/homages-master-list/39411/" TargetMode="External" Id="Rd78ae487ddd241a7" /><Relationship Type="http://schemas.openxmlformats.org/officeDocument/2006/relationships/hyperlink" Target="https://bleedingcool.com/comics/marvel-comics-official-full-december-2026-solicits-and-solicitations/" TargetMode="External" Id="R64398ea856194641" /><Relationship Type="http://schemas.openxmlformats.org/officeDocument/2006/relationships/hyperlink" Target="https://bleedingcool.com/comics/marvel-comics-official-full-december-2026-solicits-and-solicitations/" TargetMode="External" Id="Rdf29a05f81c94d91"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26" t="s">
        <v>0</v>
      </c>
      <c r="B1" s="27"/>
    </row>
    <row r="2" ht="58" hidden="0" customHeight="1">
      <c r="A2" s="28" t="str">
        <v>Original: The Amazing Spider-Man #298, March 1988. Cover by Todd McFarlane.</v>
      </c>
      <c r="B2" s="27"/>
    </row>
    <row r="3" ht="58" hidden="0" customHeight="1">
      <c r="A3" s="29" t="str">
        <v>Reviewed October 20, 2026. 2 distinct homage artworks. Grouped editions and references remain in Catalog.</v>
      </c>
      <c r="B3" s="27"/>
    </row>
    <row r="4" ht="15" hidden="0">
      <c r="A4" s="4" t="s">
        <v>1</v>
      </c>
      <c r="B4" s="4" t="s">
        <v>2</v>
      </c>
    </row>
    <row r="5" ht="15" hidden="0">
      <c r="A5" s="5" t="s">
        <v>3</v>
      </c>
      <c r="B5" s="6" t="n">
        <f aca="0">COUNTA(Catalog!$A$2:$A$200)</f>
        <v>2</v>
      </c>
    </row>
    <row r="6" ht="15" hidden="0">
      <c r="A6" s="5" t="s">
        <v>4</v>
      </c>
      <c r="B6" s="6" t="n">
        <f aca="0">COUNTIF(Catalog!$Y$2:$Y$200,"Verified")</f>
        <v>2</v>
      </c>
    </row>
    <row r="7" ht="15" hidden="0">
      <c r="A7" s="5" t="s">
        <v>5</v>
      </c>
      <c r="B7" s="6" t="n">
        <f aca="0">COUNTIF(Catalog!$Y$2:$Y$200,"Partial")</f>
        <v>0</v>
      </c>
    </row>
    <row r="8" ht="15" hidden="0">
      <c r="A8" s="5" t="s">
        <v>6</v>
      </c>
      <c r="B8" s="6" t="n">
        <f aca="0">COUNTIF(Catalog!$Y$2:$Y$200,"Needs Review")</f>
        <v>0</v>
      </c>
    </row>
    <row r="9" ht="15" hidden="0">
      <c r="A9" s="5" t="s">
        <v>7</v>
      </c>
      <c r="B9" s="6" t="n">
        <f aca="0">COUNTIF(Catalog!$S$2:$S$200,"Show")</f>
        <v>2</v>
      </c>
    </row>
    <row r="10" ht="15" hidden="0">
      <c r="A10" s="5" t="s">
        <v>8</v>
      </c>
      <c r="B10" s="6" t="n">
        <f aca="0">COUNTIF(Catalog!$S$2:$S$200,"Hide")</f>
        <v>0</v>
      </c>
    </row>
    <row r="11" ht="15" hidden="0">
      <c r="A11" s="5" t="s">
        <v>9</v>
      </c>
      <c r="B11" s="6" t="n">
        <f aca="0">COUNTIF(Catalog!$AE$2:$AE$200,"Published")</f>
        <v>2</v>
      </c>
    </row>
    <row r="12" ht="15" hidden="0">
      <c r="A12" s="5" t="s">
        <v>10</v>
      </c>
      <c r="B12" s="6" t="n">
        <f aca="0">COUNTIF(Catalog!$AE$2:$AE$200,"Solicited/Upcoming")+COUNTIF(Catalog!$AE$2:$AE$200,"Release unconfirmed")</f>
        <v>0</v>
      </c>
    </row>
    <row r="13" ht="15" hidden="0">
      <c r="A13" s="5" t="s">
        <v>11</v>
      </c>
      <c r="B13" s="6" t="n">
        <f aca="0">COUNTIF(Catalog!$I$2:$I$200,"Direct homage")</f>
        <v>2</v>
      </c>
    </row>
    <row r="14" ht="15" hidden="0">
      <c r="A14" s="5" t="s">
        <v>12</v>
      </c>
      <c r="B14" s="6" t="n">
        <f aca="0">COUNTIF(Catalog!$I$2:$I$200,"Parody / homage")</f>
        <v>0</v>
      </c>
    </row>
    <row r="15" ht="15" hidden="0">
      <c r="A15" s="5" t="s">
        <v>13</v>
      </c>
      <c r="B15" s="6" t="n">
        <f aca="0">COUNTA(Catalog!$K$2:$K$200)-COUNTIF(Catalog!$K$2:$K$200,"Not documented")-COUNTIF(Catalog!$K$2:$K$200,"Not applicable")</f>
        <v>1</v>
      </c>
    </row>
    <row r="16" ht="15" hidden="0">
      <c r="A16" s="5" t="s">
        <v>14</v>
      </c>
      <c r="B16" s="6" t="n">
        <f aca="0">COUNTIF(Catalog!$AF$2:$AF$200,"Deep search 2026-10-19")+COUNTIF(Catalog!$AF$2:$AF$200,"Deep search 2026-10-20")</f>
        <v>2</v>
      </c>
    </row>
    <row r="17" ht="15" hidden="0">
      <c r="A17" s="5" t="s">
        <v>15</v>
      </c>
      <c r="B17" s="7" t="n">
        <f aca="0">IF(B5=0,0,B6/B5)</f>
        <v>1</v>
      </c>
    </row>
    <row r="19" ht="15" hidden="0" customHeight="1">
      <c r="A19" s="30" t="str">
        <v>Records by publisher</v>
      </c>
      <c r="B19" s="23"/>
    </row>
    <row r="20" ht="15" hidden="0" customHeight="1">
      <c r="A20" s="31" t="str">
        <v>Image Comics</v>
      </c>
      <c r="B20" s="31" t="n">
        <f aca="0">COUNTIF(Catalog!$E$2:$E$200,A20)</f>
        <v>1</v>
      </c>
    </row>
    <row r="21" ht="15" hidden="0" customHeight="1">
      <c r="A21" s="31" t="str">
        <v>Marvel Comics</v>
      </c>
      <c r="B21" s="31" t="n">
        <f aca="0">COUNTIF(Catalog!$E$2:$E$200,A21)</f>
        <v>1</v>
      </c>
    </row>
    <row r="22" ht="15" hidden="0" customHeight="1">
      <c r="A22" s="23"/>
      <c r="B22" s="23"/>
    </row>
    <row r="23" ht="15" hidden="0" customHeight="1">
      <c r="A23" s="30" t="str">
        <v>Records by decade</v>
      </c>
      <c r="B23" s="23"/>
    </row>
    <row r="24" ht="15" hidden="0" customHeight="1">
      <c r="A24" s="31" t="str">
        <v>2010s</v>
      </c>
      <c r="B24" s="31" t="n">
        <f aca="0">COUNTIFS(Catalog!$D$2:$D$200,"&gt;=2010",Catalog!$D$2:$D$200,"&lt;=2019")</f>
        <v>1</v>
      </c>
    </row>
    <row r="25" ht="15" hidden="0" customHeight="1">
      <c r="A25" s="31" t="str">
        <v>2020s</v>
      </c>
      <c r="B25" s="31" t="n">
        <f aca="0">COUNTIFS(Catalog!$D$2:$D$200,"&gt;=2020",Catalog!$D$2:$D$200,"&lt;=2029")</f>
        <v>1</v>
      </c>
    </row>
    <row r="26" ht="15" hidden="0" customHeight="1">
      <c r="A26" s="31"/>
      <c r="B26" s="31">
        <f aca="0"/>
      </c>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72" hidden="0" customHeight="1">
      <c r="A2" s="19" t="str">
        <v>CL-ASM298-0001</v>
      </c>
      <c r="B2" s="19" t="str">
        <v>Spawn</v>
      </c>
      <c r="C2" s="19" t="str">
        <v>#298</v>
      </c>
      <c r="D2" s="17" t="n">
        <v>2019</v>
      </c>
      <c r="E2" s="19" t="str">
        <v>Image Comics</v>
      </c>
      <c r="F2" s="19" t="str">
        <v>Todd McFarlane</v>
      </c>
      <c r="G2" s="19" t="str">
        <v>Cover A (+ Cover B Virgin, Cover C Sketch, 2nd Printing)</v>
      </c>
      <c r="H2" s="19" t="str">
        <v>The Amazing Spider-Man #298</v>
      </c>
      <c r="I2" s="19" t="str">
        <v>Direct homage</v>
      </c>
      <c r="J2" s="19" t="str">
        <v>Spawn (Al Simmons)</v>
      </c>
      <c r="K2" s="19" t="str">
        <v>Not applicable</v>
      </c>
      <c r="L2" s="19" t="str">
        <v>No convention designation identified</v>
      </c>
      <c r="M2" s="19" t="str">
        <v>Not publicly confirmed</v>
      </c>
      <c r="N2" s="19" t="str">
        <v>Standard cover; Virgin; Sketch; 2nd printing</v>
      </c>
      <c r="O2" s="19" t="str">
        <v>US / English</v>
      </c>
      <c r="P2" s="18" t="n">
        <v>43642</v>
      </c>
      <c r="Q2" s="19" t="str">
        <v>Not Owned</v>
      </c>
      <c r="R2" s="19" t="str">
        <v>Not supplied</v>
      </c>
      <c r="S2" s="19" t="str">
        <v>Show</v>
      </c>
      <c r="T2" s="19" t="str">
        <v>spawn-298-2019-cover-a-cover-b-virgin-cover-c-sketc-amazing-spider-man-298-homage</v>
      </c>
      <c r="U2" s="19" t="str">
        <v>Spawn #298 — Cover A (+ Cover B Virgin, Cover C Sketch, 2nd Printing)</v>
      </c>
      <c r="V2" s="19" t="str">
        <v>Spawn #298 (Image Comics, 2019) restages The Amazing Spider-Man #298 (1988, Todd McFarlane), starring Spawn.</v>
      </c>
      <c r="W2" s="19" t="str">
        <v>Todd McFarlane reworks his own Amazing Spider-Man #298 composition for the Road to 300. Image confirms cover A/B/C credit and publication date; the matching specific target is independently documented in the 2019 announcement and confirmed by visual comparison.</v>
      </c>
      <c r="X2" s="19" t="str">
        <v>One homage artwork counted. Standard, virgin, sketch and second printing reuse the composition and remain grouped. The issue is published, despite old retailer preorder wording. Supplied second printing date retained as edition information: 2019-07-24. Blue-and-gold winged opponent and background figures are not assigned unsupported individual identities. Overseas edition lead: Editorial Kamite currently lists a Mexican Spanish metalizado edition with A/B cover choices. Same McFarlane art remains grouped here; exact overseas date and edition quantity are unconfirmed. Some depicted identities remain unresolved.</v>
      </c>
      <c r="Y2" s="20" t="str">
        <v>Verified</v>
      </c>
      <c r="Z2" s="21" t="str">
        <v>https://imagecomics.com/comics/releases/spawn-298</v>
      </c>
      <c r="AA2" s="21" t="str">
        <v>https://comicbook.com/comics/news/todd-mcfarlanes-cover-for-spawn-298-will-press-all-your-nostalgi/</v>
      </c>
      <c r="AB2" s="21" t="str">
        <v>https://imagecomics.com/files/releases/Spawn-298_cvrA.jpg</v>
      </c>
      <c r="AC2" s="19" t="str">
        <v>CL-ASM298-0001.jpg</v>
      </c>
      <c r="AD2" s="19" t="str">
        <v>Not independently verified</v>
      </c>
      <c r="AE2" s="19" t="str">
        <v>Published</v>
      </c>
      <c r="AF2" s="19" t="str">
        <v>Deep search 2026-10-19</v>
      </c>
    </row>
    <row r="3" ht="60" hidden="0" customHeight="1">
      <c r="A3" s="19" t="str">
        <v>CL-ASM298-0002</v>
      </c>
      <c r="B3" s="19" t="str">
        <v>Venom</v>
      </c>
      <c r="C3" s="19" t="str">
        <v>#26</v>
      </c>
      <c r="D3" s="17" t="n">
        <v>2020</v>
      </c>
      <c r="E3" s="19" t="str">
        <v>Marvel Comics</v>
      </c>
      <c r="F3" s="19" t="str">
        <v>Philip Tan</v>
      </c>
      <c r="G3" s="19" t="str">
        <v>East Side Comics Philip Tan Modern Logo Variant (+ Classic Trade Dress Variant)</v>
      </c>
      <c r="H3" s="19" t="str">
        <v>The Amazing Spider-Man #298</v>
      </c>
      <c r="I3" s="19" t="str">
        <v>Direct homage</v>
      </c>
      <c r="J3" s="19" t="str">
        <v>Venom (Eddie Brock)</v>
      </c>
      <c r="K3" s="19" t="str">
        <v>East Side Comics</v>
      </c>
      <c r="L3" s="19" t="str">
        <v>No convention designation identified</v>
      </c>
      <c r="M3" s="19" t="str">
        <v>Modern logo: 3,000; classic trade dress: 1,000 (exclusive retailer statement)</v>
      </c>
      <c r="N3" s="19" t="str">
        <v>Variant cover</v>
      </c>
      <c r="O3" s="19" t="str">
        <v>US / English</v>
      </c>
      <c r="P3" s="18" t="n">
        <v>44027</v>
      </c>
      <c r="Q3" s="19" t="str">
        <v>Not Owned</v>
      </c>
      <c r="R3" s="19" t="str">
        <v>Not supplied</v>
      </c>
      <c r="S3" s="19" t="str">
        <v>Show</v>
      </c>
      <c r="T3" s="19" t="str">
        <v>venom-26-2020-east-side-comics-philip-tan-modern-logo-amazing-spider-man-298-homage</v>
      </c>
      <c r="U3" s="19" t="str">
        <v>Venom #26 — East Side Comics Philip Tan Modern Logo Variant (+ Classic Trade Dress Variant)</v>
      </c>
      <c r="V3" s="19" t="str">
        <v>Philip Tan restages Amazing Spider-Man #298 with Venom facing a fiery armored antagonist; modern and classic logo editions share this artwork.</v>
      </c>
      <c r="W3" s="19" t="str">
        <v>East Side Comics explicitly identifies Todd McFarlane’s Amazing Spider-Man #298 as the target and Philip Tan as cover artist. Two logo treatments share one artwork.</v>
      </c>
      <c r="X3" s="19" t="str">
        <v>Exclusive retailer confirms July 15, 2020 release and edition quantities, replacing the former resale-only attribution. Retailer promotional text inconsistently refers to Virus and Codex; the image shows Venom confronted by a fiery armored antagonist. Do not treat the retailer’s character label as resolved. Classic trade dress limited to the two-pack; same artwork counted once. Some depicted identities remain unresolved.</v>
      </c>
      <c r="Y3" s="20" t="str">
        <v>Verified</v>
      </c>
      <c r="Z3" s="21" t="str">
        <v>https://eastsidecomics.com/products/venom-26-philip-tan-homage-logo-trade-dress-variants</v>
      </c>
      <c r="AA3" s="21" t="str">
        <v>https://leagueofcomicgeeks.com/comic/4395688/venom-26?variant=9356066</v>
      </c>
      <c r="AB3" s="21" t="str">
        <v>https://cdn.shopify.com/s/files/1/0058/2932/8967/products/VENOM26AFinal.jpg</v>
      </c>
      <c r="AC3" s="19" t="str">
        <v>CL-ASM298-0002.jpg</v>
      </c>
      <c r="AD3" s="19" t="str">
        <v>Not independently verified</v>
      </c>
      <c r="AE3" s="19" t="str">
        <v>Published</v>
      </c>
      <c r="AF3" s="19" t="str">
        <v>Deep search 2026-10-19</v>
      </c>
    </row>
  </sheetData>
  <autoFilter ref="A1:AF3"/>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4432f057726f43ab"/>
    <hyperlink ref="AA2" r:id="R06c9c695c8254aea"/>
    <hyperlink ref="AB2" r:id="R1b40fa7578174c44"/>
    <hyperlink ref="Z3" r:id="R0c6b2a917aac4e28"/>
    <hyperlink ref="AA3" r:id="R6d47db88f7b24ce4"/>
    <hyperlink ref="AB3" r:id="R8f397020ec704779"/>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4" t="s">
        <v>56</v>
      </c>
    </row>
    <row r="3" ht="15" hidden="0">
      <c r="A3" s="11" t="n">
        <v>2</v>
      </c>
      <c r="B3" s="11" t="s">
        <v>57</v>
      </c>
      <c r="C3" s="11" t="s">
        <v>54</v>
      </c>
      <c r="D3" s="13" t="s">
        <v>58</v>
      </c>
      <c r="E3" s="14" t="s">
        <v>59</v>
      </c>
    </row>
    <row r="4" ht="15" hidden="0">
      <c r="A4" s="11" t="n">
        <v>3</v>
      </c>
      <c r="B4" s="11" t="s">
        <v>60</v>
      </c>
      <c r="C4" s="11" t="s">
        <v>61</v>
      </c>
      <c r="D4" s="13" t="s">
        <v>62</v>
      </c>
      <c r="E4" s="11" t="s">
        <v>63</v>
      </c>
    </row>
    <row r="5" ht="15" hidden="0">
      <c r="A5" s="11" t="n">
        <v>4</v>
      </c>
      <c r="B5" s="11" t="s">
        <v>64</v>
      </c>
      <c r="C5" s="11" t="s">
        <v>61</v>
      </c>
      <c r="D5" s="13" t="s">
        <v>65</v>
      </c>
      <c r="E5" s="11" t="s">
        <v>63</v>
      </c>
    </row>
    <row r="6" ht="15" hidden="0">
      <c r="A6" s="11" t="n">
        <v>5</v>
      </c>
      <c r="B6" s="11" t="s">
        <v>66</v>
      </c>
      <c r="C6" s="11" t="s">
        <v>61</v>
      </c>
      <c r="D6" s="13" t="s">
        <v>67</v>
      </c>
      <c r="E6" s="11" t="s">
        <v>68</v>
      </c>
    </row>
    <row r="7" ht="15" hidden="0">
      <c r="A7" s="11" t="n">
        <v>6</v>
      </c>
      <c r="B7" s="11" t="s">
        <v>69</v>
      </c>
      <c r="C7" s="11" t="s">
        <v>70</v>
      </c>
      <c r="D7" s="13" t="s">
        <v>71</v>
      </c>
      <c r="E7" s="11" t="s">
        <v>63</v>
      </c>
    </row>
    <row r="8" ht="15" hidden="0">
      <c r="A8" s="11" t="n">
        <v>7</v>
      </c>
      <c r="B8" s="11" t="s">
        <v>72</v>
      </c>
      <c r="C8" s="11" t="s">
        <v>73</v>
      </c>
      <c r="D8" s="13" t="s">
        <v>74</v>
      </c>
      <c r="E8" s="11" t="s">
        <v>75</v>
      </c>
    </row>
    <row r="9" ht="15" hidden="0">
      <c r="A9" s="11" t="n">
        <v>8</v>
      </c>
      <c r="B9" s="11" t="s">
        <v>76</v>
      </c>
      <c r="C9" s="11" t="s">
        <v>73</v>
      </c>
      <c r="D9" s="13" t="s">
        <v>77</v>
      </c>
      <c r="E9" s="11" t="s">
        <v>78</v>
      </c>
    </row>
    <row r="10" ht="15" hidden="0">
      <c r="B10" s="6" t="s">
        <v>79</v>
      </c>
      <c r="C10" s="15" t="n">
        <f aca="0">COUNTA(B2:B9)</f>
        <v>8</v>
      </c>
    </row>
    <row r="11" ht="15" hidden="0">
      <c r="B11" s="6" t="s">
        <v>80</v>
      </c>
      <c r="C11" s="15" t="n">
        <f aca="0">COUNTIF(E2:E9,"CL-*")+COUNTIF(E2:E9,"Consolidated*")</f>
        <v>0</v>
      </c>
    </row>
    <row r="12" ht="15" hidden="0">
      <c r="B12" s="6" t="s">
        <v>81</v>
      </c>
      <c r="C12" s="15" t="n">
        <f aca="0">COUNTIF(E2:E9,"Excluded*")</f>
        <v>0</v>
      </c>
    </row>
  </sheetData>
  <hyperlinks>
    <hyperlink ref="D2" r:id="R1657aef22ae74f12"/>
    <hyperlink ref="D3" r:id="R7ee805204a364367"/>
    <hyperlink ref="D4" r:id="Rc3568fe09c99492f"/>
    <hyperlink ref="D5" r:id="R66a54295a3824e3a"/>
    <hyperlink ref="D6" r:id="R31b03215454a4e35"/>
    <hyperlink ref="D7" r:id="Rc93b5a33152a4d29"/>
    <hyperlink ref="D8" r:id="R83c0d8bcc1784c5e"/>
    <hyperlink ref="D9" r:id="R5e94cc3e43b24c90"/>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82</v>
      </c>
      <c r="B1" s="4" t="s">
        <v>83</v>
      </c>
      <c r="C1" s="4" t="s">
        <v>84</v>
      </c>
      <c r="D1" s="4" t="s">
        <v>85</v>
      </c>
      <c r="E1" s="4" t="s">
        <v>86</v>
      </c>
    </row>
    <row r="2" ht="15" hidden="0">
      <c r="A2" s="11" t="s">
        <v>87</v>
      </c>
      <c r="B2" s="11" t="s">
        <v>88</v>
      </c>
      <c r="C2" s="11" t="s">
        <v>89</v>
      </c>
      <c r="D2" s="13" t="s">
        <v>90</v>
      </c>
      <c r="E2" s="11"/>
    </row>
    <row r="3" ht="15" hidden="0">
      <c r="A3" s="11" t="s">
        <v>91</v>
      </c>
      <c r="B3" s="11" t="s">
        <v>92</v>
      </c>
      <c r="C3" s="11" t="s">
        <v>93</v>
      </c>
      <c r="D3" s="13" t="s">
        <v>55</v>
      </c>
      <c r="E3" s="11"/>
    </row>
    <row r="4" ht="15" hidden="0">
      <c r="A4" s="11" t="s">
        <v>94</v>
      </c>
      <c r="B4" s="11" t="s">
        <v>95</v>
      </c>
      <c r="C4" s="11" t="s">
        <v>96</v>
      </c>
      <c r="D4" s="11"/>
      <c r="E4" s="11"/>
    </row>
    <row r="5" ht="15" hidden="0">
      <c r="A5" s="11" t="s">
        <v>97</v>
      </c>
      <c r="B5" s="11" t="s">
        <v>95</v>
      </c>
      <c r="C5" s="11" t="s">
        <v>98</v>
      </c>
      <c r="D5" s="13" t="s">
        <v>99</v>
      </c>
      <c r="E5" s="11"/>
    </row>
    <row r="6" ht="23.850000381469727" hidden="0">
      <c r="A6" s="11" t="s">
        <v>100</v>
      </c>
      <c r="B6" s="11" t="s">
        <v>101</v>
      </c>
      <c r="C6" s="11" t="s">
        <v>102</v>
      </c>
      <c r="D6" s="13" t="s">
        <v>103</v>
      </c>
      <c r="E6" s="11" t="s">
        <v>104</v>
      </c>
    </row>
    <row r="7" ht="23.850000381469727" hidden="0">
      <c r="A7" s="11" t="s">
        <v>105</v>
      </c>
      <c r="B7" s="11" t="s">
        <v>101</v>
      </c>
      <c r="C7" s="11" t="s">
        <v>106</v>
      </c>
      <c r="D7" s="13" t="s">
        <v>103</v>
      </c>
      <c r="E7" s="11" t="s">
        <v>104</v>
      </c>
    </row>
    <row r="8" ht="23.850000381469727" hidden="0">
      <c r="A8" s="11" t="s">
        <v>107</v>
      </c>
      <c r="B8" s="11" t="s">
        <v>95</v>
      </c>
      <c r="C8" s="11" t="s">
        <v>108</v>
      </c>
      <c r="D8" s="11"/>
      <c r="E8" s="11"/>
    </row>
    <row r="9" ht="120" hidden="0" customHeight="1">
      <c r="A9" s="19" t="str">
        <v>CL-ASM298-0001</v>
      </c>
      <c r="B9" s="19" t="str">
        <v>Cover artwork</v>
      </c>
      <c r="C9" s="19" t="str">
        <v>Todd McFarlane reworks his own Amazing Spider-Man #298 composition for the Road to 300. Image confirms cover A/B/C credit and publication date; the matching specific target is independently documented in the 2019 announcement and confirmed by visual comparison. One homage artwork counted. Standard, virgin, sketch and second printing reuse the composition and remain grouped. The issue is published, despite old retailer preorder wording. Supplied second printing date retained as edition information: 2019-07-24. Blue-and-gold winged opponent and background figures are not assigned unsupported individual identities. Overseas edition lead: Editorial Kamite currently lists a Mexican Spanish metalizado edition with A/B cover choices. Same McFarlane art remains grouped here; exact overseas date and edition quantity are unconfirmed.</v>
      </c>
      <c r="D9" s="19" t="str">
        <v>https://imagecomics.com/comics/releases/spawn-298
https://comicbook.com/comics/news/todd-mcfarlanes-cover-for-spawn-298-will-press-all-your-nostalgi/
https://leagueofcomicgeeks.com/profile/galko/lists/12309/cover-homage-the-amazing-spider-man-298
https://kamite.com.mx/comics/super-heroes/spawn-grapas/?Portada=B</v>
      </c>
      <c r="E9" s="19" t="str">
        <v>Some character identities remain unresolved.</v>
      </c>
    </row>
    <row r="10" ht="84" hidden="0" customHeight="1">
      <c r="A10" s="19" t="str">
        <v>CL-ASM298-0002</v>
      </c>
      <c r="B10" s="19" t="str">
        <v>Cover artwork</v>
      </c>
      <c r="C10" s="19" t="str">
        <v>East Side Comics explicitly identifies Todd McFarlane’s Amazing Spider-Man #298 as the target and Philip Tan as cover artist. Two logo treatments share one artwork. Exclusive retailer confirms July 15, 2020 release and edition quantities, replacing the former resale-only attribution. Retailer promotional text inconsistently refers to Virus and Codex; the image shows Venom confronted by a fiery armored antagonist. Do not treat the retailer’s character label as resolved. Classic trade dress limited to the two-pack; same artwork counted once.</v>
      </c>
      <c r="D10" s="19" t="str">
        <v>https://eastsidecomics.com/products/venom-26-philip-tan-homage-logo-trade-dress-variants
https://leagueofcomicgeeks.com/comic/4395688/venom-26?variant=9356066
https://eastsidecomics.com/products/venom-26-cgc-ss-9-8-signed-philip-tan-homage-trade-dress-variants</v>
      </c>
      <c r="E10" s="19" t="str">
        <v>Some character identities remain unresolved.</v>
      </c>
    </row>
    <row r="11" ht="24" hidden="0" customHeight="1">
      <c r="A11" s="19" t="str">
        <v>Spawn standard, virgin, sketch and second printing editions</v>
      </c>
      <c r="B11" s="19" t="str">
        <v>Not added</v>
      </c>
      <c r="C11" s="19" t="str">
        <v>Same McFarlane composition already grouped in the supplied record; no additional artwork counted.</v>
      </c>
      <c r="D11" s="19" t="str">
        <v>https://imagecomics.com/comics/releases/spawn-298</v>
      </c>
      <c r="E11" s="19" t="str">
        <v>Not counted without additional evidence.</v>
      </c>
    </row>
    <row r="12" ht="15" hidden="0" customHeight="1">
      <c r="A12" s="19" t="str">
        <v>Amazing Spider-Man #300 and #301 circular-pose homages</v>
      </c>
      <c r="B12" s="19" t="str">
        <v>Not added</v>
      </c>
      <c r="C12" s="19" t="str">
        <v>Different cover target; excluded from #298/#299 catalogs.</v>
      </c>
      <c r="D12" s="19" t="str">
        <v>https://marvel.fandom.com/wiki/Amazing_Spider-Man_Vol_1_300</v>
      </c>
      <c r="E12" s="19" t="str">
        <v>Not counted without additional evidence.</v>
      </c>
    </row>
    <row r="13" ht="24" hidden="0" customHeight="1">
      <c r="A13" s="19" t="str">
        <v>Venom #26 classic trade dress</v>
      </c>
      <c r="B13" s="19" t="str">
        <v>Not added</v>
      </c>
      <c r="C13" s="19" t="str">
        <v>Second logo treatment shares Philip Tan artwork and is already grouped; not a newly found homage.</v>
      </c>
      <c r="D13" s="19" t="str">
        <v>https://eastsidecomics.com/products/venom-26-philip-tan-homage-logo-trade-dress-variants</v>
      </c>
      <c r="E13" s="19" t="str">
        <v>Not counted without additional evidence.</v>
      </c>
    </row>
    <row r="14" ht="36" hidden="0" customHeight="1">
      <c r="A14" s="19" t="str">
        <v>Spawn #298 Kamite metalizado Mexican edition</v>
      </c>
      <c r="B14" s="19" t="str">
        <v>Not added</v>
      </c>
      <c r="C14" s="19" t="str">
        <v>Publisher catalog confirms title and metalizado edition with A/B cover choices. Overseas reuse is grouped under the existing Spawn artwork rather than counted anew; exact release date and print quantity not confirmed.</v>
      </c>
      <c r="D14" s="19" t="str">
        <v>https://kamite.com.mx/comics/super-heroes/spawn-grapas/?Portada=B</v>
      </c>
      <c r="E14" s="19" t="str">
        <v>Not counted without additional evidence.</v>
      </c>
    </row>
    <row r="15" ht="48" hidden="0" customHeight="1">
      <c r="A15" s="19" t="str">
        <v>Upcoming review</v>
      </c>
      <c r="B15" s="19" t="str">
        <v>Reviewed 2026-10-20</v>
      </c>
      <c r="C15" s="19" t="str">
        <v>Researched October 20, 2026: no additional unique published or upcoming exact-target homage to Amazing Spider-Man #298 was confirmed. Publisher, exclusive retailer, bibliography and recent/upcoming keyword searches were reviewed; the original newsstand editions and alternate printings are not additional homage artworks.</v>
      </c>
      <c r="D15" s="19" t="str">
        <v>See edition-specific sources above</v>
      </c>
      <c r="E15" s="19" t="str">
        <v>Recheck when new solicitations are published.</v>
      </c>
    </row>
  </sheetData>
  <hyperlinks>
    <hyperlink ref="D2" r:id="Re2a6590fdb81495c"/>
    <hyperlink ref="D3" r:id="Rddcfdb412e5244ea"/>
    <hyperlink ref="D5" r:id="Rd78ae487ddd241a7"/>
    <hyperlink ref="D6" r:id="R64398ea856194641"/>
    <hyperlink ref="D7" r:id="Rdf29a05f81c94d91"/>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109</v>
      </c>
      <c r="B1" s="4" t="s">
        <v>110</v>
      </c>
      <c r="C1" s="4" t="s">
        <v>111</v>
      </c>
    </row>
    <row r="2" ht="15" hidden="0" customHeight="1">
      <c r="A2" s="16" t="s">
        <v>16</v>
      </c>
      <c r="B2" s="32" t="str">
        <v>Stable record ID, retained across research updates.</v>
      </c>
      <c r="C2" s="32" t="str">
        <v>CL-ASM238-0001</v>
      </c>
    </row>
    <row r="3" ht="15" hidden="0" customHeight="1">
      <c r="A3" s="16" t="s">
        <v>17</v>
      </c>
      <c r="B3" s="32" t="str">
        <v>Series or collected-edition title for this cover.</v>
      </c>
      <c r="C3" s="32" t="str">
        <v>The Amazing Spider-Man</v>
      </c>
    </row>
    <row r="4" ht="15" hidden="0" customHeight="1">
      <c r="A4" s="16" t="s">
        <v>18</v>
      </c>
      <c r="B4" s="32" t="str">
        <v>Issue number or collected volume designation.</v>
      </c>
      <c r="C4" s="32" t="str">
        <v>#31</v>
      </c>
    </row>
    <row r="5" ht="15" hidden="0" customHeight="1">
      <c r="A5" s="16" t="s">
        <v>19</v>
      </c>
      <c r="B5" s="32" t="str">
        <v>Publication year; exact date can remain unconfirmed.</v>
      </c>
      <c r="C5" s="32" t="str">
        <v>2019</v>
      </c>
    </row>
    <row r="6" ht="15" hidden="0" customHeight="1">
      <c r="A6" s="16" t="s">
        <v>20</v>
      </c>
      <c r="B6" s="32" t="str">
        <v>Publisher or imprint for the exact edition.</v>
      </c>
      <c r="C6" s="32" t="str">
        <v>Marvel Comics</v>
      </c>
    </row>
    <row r="7" ht="15" hidden="0" customHeight="1">
      <c r="A7" s="16" t="s">
        <v>21</v>
      </c>
      <c r="B7" s="32" t="str">
        <v>Cover-specific credits; interior credits are not substituted.</v>
      </c>
      <c r="C7" s="32" t="str">
        <v>Pencils; inks; colors when confirmed</v>
      </c>
    </row>
    <row r="8" ht="15" hidden="0" customHeight="1">
      <c r="A8" s="16" t="s">
        <v>22</v>
      </c>
      <c r="B8" s="32" t="str">
        <v>Exact cover edition; treatments of one drawing are grouped.</v>
      </c>
      <c r="C8" s="32" t="str">
        <v>Trade dress, virgin or sketch edition</v>
      </c>
    </row>
    <row r="9" ht="15" hidden="0" customHeight="1">
      <c r="A9" s="16" t="s">
        <v>23</v>
      </c>
      <c r="B9" s="32" t="str">
        <v>The original cover whose composition is referenced.</v>
      </c>
      <c r="C9" s="32" t="str">
        <v>The Amazing Spider-Man #238</v>
      </c>
    </row>
    <row r="10" ht="15" hidden="0" customHeight="1">
      <c r="A10" s="16" t="s">
        <v>24</v>
      </c>
      <c r="B10" s="32" t="str">
        <v>Relationship to the original; uncertain targets remain qualified.</v>
      </c>
      <c r="C10" s="32" t="str">
        <v>Direct homage; parody; reference</v>
      </c>
    </row>
    <row r="11" ht="15" hidden="0" customHeight="1">
      <c r="A11" s="16" t="s">
        <v>25</v>
      </c>
      <c r="B11" s="32" t="str">
        <v>Named characters identified on the exact artwork.</v>
      </c>
      <c r="C11" s="32" t="str">
        <v>Arachknight</v>
      </c>
    </row>
    <row r="12" ht="15" hidden="0" customHeight="1">
      <c r="A12" s="16" t="s">
        <v>26</v>
      </c>
      <c r="B12" s="32" t="str">
        <v>Confirmed exclusive retailer, or explicit absence/uncertainty.</v>
      </c>
      <c r="C12" s="32" t="str">
        <v>Retailer name; Not documented</v>
      </c>
    </row>
    <row r="13" ht="15" hidden="0" customHeight="1">
      <c r="A13" s="16" t="s">
        <v>27</v>
      </c>
      <c r="B13" s="32" t="str">
        <v>Confirmed event association, when supported.</v>
      </c>
      <c r="C13" s="32" t="str">
        <v>Event name; Not documented</v>
      </c>
    </row>
    <row r="14" ht="15" hidden="0" customHeight="1">
      <c r="A14" s="16" t="s">
        <v>28</v>
      </c>
      <c r="B14" s="32" t="str">
        <v>Documented edition quantity or incentive ratio.</v>
      </c>
      <c r="C14" s="32" t="str">
        <v>500 copies; 1:25; Not documented</v>
      </c>
    </row>
    <row r="15" ht="15" hidden="0" customHeight="1">
      <c r="A15" s="16" t="s">
        <v>29</v>
      </c>
      <c r="B15" s="32" t="str">
        <v>Physical format and documented cover treatment.</v>
      </c>
      <c r="C15" s="32" t="str">
        <v>Comic; foil; trade paperback</v>
      </c>
    </row>
    <row r="16" ht="15" hidden="0" customHeight="1">
      <c r="A16" s="16" t="s">
        <v>30</v>
      </c>
      <c r="B16" s="32" t="str">
        <v>Market and language for the exact edition.</v>
      </c>
      <c r="C16" s="32" t="str">
        <v>US / English</v>
      </c>
    </row>
    <row r="17" ht="15" hidden="0" customHeight="1">
      <c r="A17" s="16" t="s">
        <v>31</v>
      </c>
      <c r="B17" s="32" t="str">
        <v>Confirmed on-sale date, or explicit date limitation.</v>
      </c>
      <c r="C17" s="32" t="str">
        <v>YYYY-MM-DD; Exact release date unconfirmed</v>
      </c>
    </row>
    <row r="18" ht="15" hidden="0" customHeight="1">
      <c r="A18" s="16" t="s">
        <v>32</v>
      </c>
      <c r="B18" s="32" t="str">
        <v>User-supplied ownership status; new research does not imply ownership.</v>
      </c>
      <c r="C18" s="32" t="str">
        <v>Not Owned; Owned; Wishlist; Unspecified</v>
      </c>
    </row>
    <row r="19" ht="15" hidden="0" customHeight="1">
      <c r="A19" s="16" t="s">
        <v>33</v>
      </c>
      <c r="B19" s="32" t="str">
        <v>User-supplied evidence, preserved when present.</v>
      </c>
      <c r="C19" s="32" t="str">
        <v>Not supplied</v>
      </c>
    </row>
    <row r="20" ht="15" hidden="0" customHeight="1">
      <c r="A20" s="16" t="s">
        <v>34</v>
      </c>
      <c r="B20" s="32" t="str">
        <v>Whether the distinct artwork belongs in the public gallery.</v>
      </c>
      <c r="C20" s="32" t="str">
        <v>Show; Hide for grouped art or references</v>
      </c>
    </row>
    <row r="21" ht="15" hidden="0" customHeight="1">
      <c r="A21" s="16" t="s">
        <v>35</v>
      </c>
      <c r="B21" s="32" t="str">
        <v>Readable identifier for this record; stable Catalog ID owns site links.</v>
      </c>
      <c r="C21" s="32" t="str">
        <v>series-issue-variant</v>
      </c>
    </row>
    <row r="22" ht="15" hidden="0" customHeight="1">
      <c r="A22" s="16" t="s">
        <v>36</v>
      </c>
      <c r="B22" s="32" t="str">
        <v>Readable cover title and edition label.</v>
      </c>
      <c r="C22" s="32" t="str">
        <v>Series #issue — edition</v>
      </c>
    </row>
    <row r="23" ht="15" hidden="0" customHeight="1">
      <c r="A23" s="16" t="s">
        <v>37</v>
      </c>
      <c r="B23" s="32" t="str">
        <v>Concise description of this cover and its relationship.</v>
      </c>
      <c r="C23" s="32" t="str">
        <v>Composition and named figures</v>
      </c>
    </row>
    <row r="24" ht="15" hidden="0" customHeight="1">
      <c r="A24" s="16" t="s">
        <v>38</v>
      </c>
      <c r="B24" s="32" t="str">
        <v>Evidence and qualifications tying the cover to its target.</v>
      </c>
      <c r="C24" s="32" t="str">
        <v>Source-supported relationship or open question</v>
      </c>
    </row>
    <row r="25" ht="15" hidden="0" customHeight="1">
      <c r="A25" s="16" t="s">
        <v>39</v>
      </c>
      <c r="B25" s="32" t="str">
        <v>Edition caveats, disputed dates and remaining gaps.</v>
      </c>
      <c r="C25" s="32" t="str">
        <v>Exact day or print quantity unconfirmed</v>
      </c>
    </row>
    <row r="26" ht="24" hidden="0" customHeight="1">
      <c r="A26" s="16" t="s">
        <v>40</v>
      </c>
      <c r="B26" s="32" t="str">
        <v>Verified requires exact-edition and target support; Partial retains gaps. Creator confirmation is distinguished from visual resemblance.</v>
      </c>
      <c r="C26" s="32" t="str">
        <v>Verified; Partial; Needs Review</v>
      </c>
    </row>
    <row r="27" ht="15" hidden="0" customHeight="1">
      <c r="A27" s="16" t="s">
        <v>41</v>
      </c>
      <c r="B27" s="32" t="str">
        <v>Best edition-specific source used in this review.</v>
      </c>
      <c r="C27" s="32" t="str">
        <v>Publisher, creator, distributor or edition listing URL</v>
      </c>
    </row>
    <row r="28" ht="15" hidden="0" customHeight="1">
      <c r="A28" s="16" t="s">
        <v>42</v>
      </c>
      <c r="B28" s="32" t="str">
        <v>Additional corroborating source when available.</v>
      </c>
      <c r="C28" s="32" t="str">
        <v>URL; No additional verified source</v>
      </c>
    </row>
    <row r="29" ht="15" hidden="0" customHeight="1">
      <c r="A29" s="16" t="s">
        <v>43</v>
      </c>
      <c r="B29" s="32" t="str">
        <v>Exact native image selected after visual review.</v>
      </c>
      <c r="C29" s="32" t="str">
        <v>Direct image URL; limitations in Collector Notes</v>
      </c>
    </row>
    <row r="30" ht="15" hidden="0" customHeight="1">
      <c r="A30" s="16" t="s">
        <v>44</v>
      </c>
      <c r="B30" s="32" t="str">
        <v>Record image identifier; the website uses its own stored asset URL.</v>
      </c>
      <c r="C30" s="32" t="str">
        <v>CL-ASM238-0001.jpg</v>
      </c>
    </row>
    <row r="31" ht="15" hidden="0" customHeight="1">
      <c r="A31" s="16" t="s">
        <v>45</v>
      </c>
      <c r="B31" s="32" t="str">
        <v>Verified artist account only when documented.</v>
      </c>
      <c r="C31" s="32" t="str">
        <v>URL; Not documented</v>
      </c>
    </row>
    <row r="32" ht="15" hidden="0" customHeight="1">
      <c r="A32" s="16" t="s">
        <v>46</v>
      </c>
      <c r="B32" s="32" t="str">
        <v>Published or a confirmed announced release state.</v>
      </c>
      <c r="C32" s="32" t="str">
        <v>Published; Solicited/Upcoming; Release unconfirmed</v>
      </c>
    </row>
    <row r="33" ht="15" hidden="0" customHeight="1">
      <c r="A33" s="16" t="s">
        <v>47</v>
      </c>
      <c r="B33" s="32" t="str">
        <v>Research pass that introduced the record.</v>
      </c>
      <c r="C33" s="32" t="str">
        <v>Deep search 2026-10-20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